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FUELS\DATA\ERRA - EF&amp;P\2017 ERRA Compliance - NonRecord\Attachments\"/>
    </mc:Choice>
  </mc:AlternateContent>
  <xr:revisionPtr revIDLastSave="0" documentId="10_ncr:100000_{0DC39CCA-A794-4DB1-8A98-798C919DAB53}" xr6:coauthVersionLast="31" xr6:coauthVersionMax="31" xr10:uidLastSave="{00000000-0000-0000-0000-000000000000}"/>
  <bookViews>
    <workbookView xWindow="240" yWindow="75" windowWidth="21075" windowHeight="9495" activeTab="1" xr2:uid="{00000000-000D-0000-FFFF-FFFF00000000}"/>
  </bookViews>
  <sheets>
    <sheet name="Summary" sheetId="1" r:id="rId1"/>
    <sheet name="CPB DA Available Capacity" sheetId="2" r:id="rId2"/>
    <sheet name="CPB DO Available Capacity" sheetId="8" r:id="rId3"/>
    <sheet name="SSP Available Capacity" sheetId="12" r:id="rId4"/>
  </sheets>
  <definedNames>
    <definedName name="_xlnm._FilterDatabase" localSheetId="2" hidden="1">'CPB DO Available Capacity'!$A$1:$E$27</definedName>
  </definedNames>
  <calcPr calcId="179017"/>
</workbook>
</file>

<file path=xl/calcChain.xml><?xml version="1.0" encoding="utf-8"?>
<calcChain xmlns="http://schemas.openxmlformats.org/spreadsheetml/2006/main">
  <c r="D10" i="1" l="1"/>
  <c r="C10" i="1"/>
  <c r="B10" i="1"/>
  <c r="E17" i="12" l="1"/>
  <c r="D17" i="12"/>
  <c r="E4" i="12"/>
  <c r="D4" i="12"/>
  <c r="E3" i="12"/>
  <c r="D3" i="12"/>
  <c r="E24" i="12"/>
  <c r="D24" i="12"/>
  <c r="E18" i="12"/>
  <c r="D18" i="12"/>
  <c r="E16" i="12"/>
  <c r="D16" i="12"/>
  <c r="E23" i="8" l="1"/>
  <c r="D23" i="8"/>
  <c r="D21" i="8"/>
  <c r="E21" i="8"/>
  <c r="D22" i="8"/>
  <c r="E22" i="8"/>
  <c r="D24" i="8"/>
  <c r="E24" i="8"/>
  <c r="E20" i="8"/>
  <c r="D20" i="8"/>
  <c r="E19" i="8"/>
  <c r="D19" i="8"/>
  <c r="E10" i="8"/>
  <c r="D11" i="1" s="1"/>
  <c r="D10" i="8"/>
  <c r="E9" i="8"/>
  <c r="D9" i="8"/>
  <c r="E8" i="8"/>
  <c r="D8" i="8"/>
  <c r="E7" i="8"/>
  <c r="C11" i="1" s="1"/>
  <c r="D7" i="8"/>
  <c r="E6" i="8"/>
  <c r="D6" i="8"/>
  <c r="E5" i="8"/>
  <c r="D5" i="8"/>
  <c r="E4" i="8"/>
  <c r="D4" i="8"/>
  <c r="E11" i="8"/>
  <c r="D11" i="8"/>
  <c r="E3" i="8"/>
  <c r="D3" i="8"/>
  <c r="E2" i="8"/>
  <c r="B11" i="1" s="1"/>
  <c r="D2" i="8"/>
  <c r="E27" i="8"/>
  <c r="D27" i="8"/>
  <c r="E25" i="8"/>
  <c r="D25" i="8"/>
  <c r="E16" i="8"/>
  <c r="D16" i="8"/>
  <c r="E14" i="8"/>
  <c r="D14" i="8"/>
  <c r="E24" i="2" l="1"/>
  <c r="D24" i="2"/>
  <c r="E21" i="2"/>
  <c r="D21" i="2"/>
  <c r="E20" i="2"/>
  <c r="D20" i="2"/>
  <c r="E3" i="2"/>
  <c r="D3" i="2"/>
  <c r="E2" i="2"/>
  <c r="B5" i="1" s="1"/>
  <c r="D2" i="2"/>
  <c r="B4" i="1" s="1"/>
  <c r="E25" i="2"/>
  <c r="D25" i="2"/>
  <c r="E22" i="2"/>
  <c r="D22" i="2"/>
  <c r="E19" i="2"/>
  <c r="D19" i="2"/>
  <c r="E18" i="2"/>
  <c r="E17" i="2"/>
  <c r="D17" i="2"/>
  <c r="D18" i="2"/>
  <c r="D21" i="12" l="1"/>
  <c r="E21" i="12"/>
  <c r="D22" i="12"/>
  <c r="E22" i="12"/>
  <c r="D23" i="12"/>
  <c r="E23" i="12"/>
  <c r="D25" i="12"/>
  <c r="E25" i="12"/>
  <c r="E20" i="12"/>
  <c r="D20" i="12"/>
  <c r="E19" i="12"/>
  <c r="D19" i="12"/>
  <c r="E15" i="12"/>
  <c r="D15" i="12"/>
  <c r="E14" i="12"/>
  <c r="D14" i="12"/>
  <c r="E13" i="12"/>
  <c r="D13" i="12"/>
  <c r="E12" i="12"/>
  <c r="D12" i="12"/>
  <c r="E11" i="12"/>
  <c r="D11" i="12"/>
  <c r="E10" i="12"/>
  <c r="C17" i="1" s="1"/>
  <c r="D10" i="12"/>
  <c r="E9" i="12"/>
  <c r="D9" i="12"/>
  <c r="E8" i="12"/>
  <c r="D8" i="12"/>
  <c r="E7" i="12"/>
  <c r="D7" i="12"/>
  <c r="E6" i="12"/>
  <c r="D6" i="12"/>
  <c r="E5" i="12"/>
  <c r="D5" i="12"/>
  <c r="E2" i="12"/>
  <c r="D2" i="12"/>
  <c r="D16" i="1" l="1"/>
  <c r="D17" i="1"/>
  <c r="E17" i="1" s="1"/>
  <c r="C16" i="1"/>
  <c r="D23" i="2"/>
  <c r="G4" i="1" s="1"/>
  <c r="E23" i="2"/>
  <c r="G5" i="1" s="1"/>
  <c r="E16" i="1" l="1"/>
  <c r="E18" i="1" s="1"/>
  <c r="E12" i="8"/>
  <c r="D12" i="8"/>
  <c r="E18" i="8"/>
  <c r="D18" i="8"/>
  <c r="E17" i="8"/>
  <c r="D17" i="8"/>
  <c r="E15" i="8"/>
  <c r="D15" i="8"/>
  <c r="E13" i="8"/>
  <c r="D13" i="8"/>
  <c r="F10" i="1" l="1"/>
  <c r="E11" i="1"/>
  <c r="F11" i="1"/>
  <c r="E10" i="1"/>
  <c r="E7" i="2"/>
  <c r="D5" i="1" s="1"/>
  <c r="D7" i="2"/>
  <c r="D4" i="1" s="1"/>
  <c r="D6" i="1" l="1"/>
  <c r="C18" i="1"/>
  <c r="D4" i="2"/>
  <c r="D6" i="2"/>
  <c r="D8" i="2"/>
  <c r="D9" i="2"/>
  <c r="D10" i="2"/>
  <c r="D11" i="2"/>
  <c r="D12" i="2"/>
  <c r="D13" i="2"/>
  <c r="E26" i="8" l="1"/>
  <c r="D26" i="8"/>
  <c r="D14" i="2"/>
  <c r="E14" i="2"/>
  <c r="D15" i="2"/>
  <c r="E15" i="2"/>
  <c r="D16" i="2"/>
  <c r="F4" i="1" s="1"/>
  <c r="E16" i="2"/>
  <c r="F5" i="1" s="1"/>
  <c r="E8" i="2"/>
  <c r="E9" i="2"/>
  <c r="E10" i="2"/>
  <c r="E11" i="2"/>
  <c r="E12" i="2"/>
  <c r="E13" i="2"/>
  <c r="D5" i="2"/>
  <c r="C4" i="1" s="1"/>
  <c r="E5" i="2"/>
  <c r="E6" i="2"/>
  <c r="E4" i="2"/>
  <c r="C5" i="1" s="1"/>
  <c r="C6" i="1" s="1"/>
  <c r="E4" i="1" l="1"/>
  <c r="E5" i="1"/>
  <c r="G10" i="1"/>
  <c r="G11" i="1"/>
  <c r="G12" i="1" l="1"/>
  <c r="D18" i="1"/>
  <c r="G6" i="1"/>
  <c r="F6" i="1"/>
  <c r="E12" i="1"/>
  <c r="F12" i="1"/>
  <c r="E6" i="1"/>
  <c r="H5" i="1"/>
  <c r="H11" i="1"/>
  <c r="H10" i="1"/>
  <c r="H4" i="1"/>
  <c r="H6" i="1" l="1"/>
  <c r="H12" i="1"/>
</calcChain>
</file>

<file path=xl/sharedStrings.xml><?xml version="1.0" encoding="utf-8"?>
<sst xmlns="http://schemas.openxmlformats.org/spreadsheetml/2006/main" count="95" uniqueCount="41">
  <si>
    <t>Program</t>
  </si>
  <si>
    <t>May</t>
  </si>
  <si>
    <t xml:space="preserve">June </t>
  </si>
  <si>
    <t>July</t>
  </si>
  <si>
    <t>August</t>
  </si>
  <si>
    <t xml:space="preserve">September </t>
  </si>
  <si>
    <t>October</t>
  </si>
  <si>
    <t xml:space="preserve"> </t>
  </si>
  <si>
    <t>Total</t>
  </si>
  <si>
    <t>Total Available for Dispatch when Triggers Met</t>
  </si>
  <si>
    <t>CBP DA Dispatched</t>
  </si>
  <si>
    <t>CPB DO Dispatched</t>
  </si>
  <si>
    <t xml:space="preserve">Percentage Dispatched </t>
  </si>
  <si>
    <t>Total Energy Acutally Dispatched</t>
  </si>
  <si>
    <t>MWHr Dispatched</t>
  </si>
  <si>
    <t>MWhr Available</t>
  </si>
  <si>
    <t>CPB-DA Dispatched(MWh)</t>
  </si>
  <si>
    <t>Total Available for Dispatch when Triggers Met(MWh)</t>
  </si>
  <si>
    <t>Attachment I</t>
  </si>
  <si>
    <t>*****-  Bolded Rows are times when SDG&amp;E did not call the event when Triggers were met.</t>
  </si>
  <si>
    <t>CPB-DO Dispatched(MWh)</t>
  </si>
  <si>
    <t>7/7/2017</t>
  </si>
  <si>
    <t>8/1/2017</t>
  </si>
  <si>
    <t>8/22/2017</t>
  </si>
  <si>
    <t>8/28/2017</t>
  </si>
  <si>
    <t>8/29/2017</t>
  </si>
  <si>
    <t>8/30/2017</t>
  </si>
  <si>
    <t>8/31/2017</t>
  </si>
  <si>
    <t>9/1/2017</t>
  </si>
  <si>
    <t>10/16/2017</t>
  </si>
  <si>
    <t>10/17/2017</t>
  </si>
  <si>
    <t>10/23/2017</t>
  </si>
  <si>
    <t>10/24/2017</t>
  </si>
  <si>
    <t>10/25/2017</t>
  </si>
  <si>
    <t>10/27/2017</t>
  </si>
  <si>
    <t>SSP Dispatched(MWh)</t>
  </si>
  <si>
    <t>SSP Dispatched</t>
  </si>
  <si>
    <t>8/3/2017</t>
  </si>
  <si>
    <t>9/11/2017</t>
  </si>
  <si>
    <t>9/12/2017</t>
  </si>
  <si>
    <t>9/25/2017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</si>
</sst>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"/>
    <numFmt numFmtId="165" formatCode="#,##0.0_);\(#,##0.0\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1"/>
      <color rgb="FF000000"/>
      <name val="Calibri"/>
      <family val="2"/>
      <scheme val="minor"/>
    </font>
  </fonts>
  <fills count="6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</borders>
  <cellStyleXfs count="205">
    <xf numFmtId="0" fontId="0" fillId="0" borderId="0"/>
    <xf numFmtId="0" fontId="2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5" fillId="0" borderId="0" applyNumberFormat="0" applyFill="0" applyBorder="0" applyAlignment="0" applyProtection="0"/>
    <xf numFmtId="0" fontId="6" fillId="0" borderId="6" applyNumberFormat="0" applyFill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10" fillId="3" borderId="0" applyNumberFormat="0" applyBorder="0" applyAlignment="0" applyProtection="0"/>
    <xf numFmtId="0" fontId="11" fillId="4" borderId="0" applyNumberFormat="0" applyBorder="0" applyAlignment="0" applyProtection="0"/>
    <xf numFmtId="0" fontId="12" fillId="5" borderId="9" applyNumberFormat="0" applyAlignment="0" applyProtection="0"/>
    <xf numFmtId="0" fontId="13" fillId="6" borderId="10" applyNumberFormat="0" applyAlignment="0" applyProtection="0"/>
    <xf numFmtId="0" fontId="14" fillId="6" borderId="9" applyNumberFormat="0" applyAlignment="0" applyProtection="0"/>
    <xf numFmtId="0" fontId="15" fillId="0" borderId="11" applyNumberFormat="0" applyFill="0" applyAlignment="0" applyProtection="0"/>
    <xf numFmtId="0" fontId="16" fillId="7" borderId="12" applyNumberFormat="0" applyAlignment="0" applyProtection="0"/>
    <xf numFmtId="0" fontId="17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3" fillId="0" borderId="14" applyNumberFormat="0" applyFill="0" applyAlignment="0" applyProtection="0"/>
    <xf numFmtId="0" fontId="19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9" fillId="20" borderId="0" applyNumberFormat="0" applyBorder="0" applyAlignment="0" applyProtection="0"/>
    <xf numFmtId="0" fontId="19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9" fillId="24" borderId="0" applyNumberFormat="0" applyBorder="0" applyAlignment="0" applyProtection="0"/>
    <xf numFmtId="0" fontId="19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9" fillId="28" borderId="0" applyNumberFormat="0" applyBorder="0" applyAlignment="0" applyProtection="0"/>
    <xf numFmtId="0" fontId="19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9" fillId="32" borderId="0" applyNumberFormat="0" applyBorder="0" applyAlignment="0" applyProtection="0"/>
    <xf numFmtId="0" fontId="20" fillId="33" borderId="0" applyNumberFormat="0" applyBorder="0" applyAlignment="0" applyProtection="0"/>
    <xf numFmtId="0" fontId="20" fillId="34" borderId="0" applyNumberFormat="0" applyBorder="0" applyAlignment="0" applyProtection="0"/>
    <xf numFmtId="0" fontId="20" fillId="35" borderId="0" applyNumberFormat="0" applyBorder="0" applyAlignment="0" applyProtection="0"/>
    <xf numFmtId="0" fontId="20" fillId="36" borderId="0" applyNumberFormat="0" applyBorder="0" applyAlignment="0" applyProtection="0"/>
    <xf numFmtId="0" fontId="20" fillId="37" borderId="0" applyNumberFormat="0" applyBorder="0" applyAlignment="0" applyProtection="0"/>
    <xf numFmtId="0" fontId="20" fillId="38" borderId="0" applyNumberFormat="0" applyBorder="0" applyAlignment="0" applyProtection="0"/>
    <xf numFmtId="0" fontId="20" fillId="39" borderId="0" applyNumberFormat="0" applyBorder="0" applyAlignment="0" applyProtection="0"/>
    <xf numFmtId="0" fontId="20" fillId="34" borderId="0" applyNumberFormat="0" applyBorder="0" applyAlignment="0" applyProtection="0"/>
    <xf numFmtId="0" fontId="20" fillId="40" borderId="0" applyNumberFormat="0" applyBorder="0" applyAlignment="0" applyProtection="0"/>
    <xf numFmtId="0" fontId="20" fillId="41" borderId="0" applyNumberFormat="0" applyBorder="0" applyAlignment="0" applyProtection="0"/>
    <xf numFmtId="0" fontId="20" fillId="39" borderId="0" applyNumberFormat="0" applyBorder="0" applyAlignment="0" applyProtection="0"/>
    <xf numFmtId="0" fontId="20" fillId="42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5" borderId="0" applyNumberFormat="0" applyBorder="0" applyAlignment="0" applyProtection="0"/>
    <xf numFmtId="0" fontId="21" fillId="46" borderId="0" applyNumberFormat="0" applyBorder="0" applyAlignment="0" applyProtection="0"/>
    <xf numFmtId="0" fontId="21" fillId="47" borderId="0" applyNumberFormat="0" applyBorder="0" applyAlignment="0" applyProtection="0"/>
    <xf numFmtId="0" fontId="22" fillId="48" borderId="0" applyNumberFormat="0" applyBorder="0" applyAlignment="0" applyProtection="0"/>
    <xf numFmtId="0" fontId="21" fillId="49" borderId="0" applyNumberFormat="0" applyBorder="0" applyAlignment="0" applyProtection="0"/>
    <xf numFmtId="0" fontId="21" fillId="50" borderId="0" applyNumberFormat="0" applyBorder="0" applyAlignment="0" applyProtection="0"/>
    <xf numFmtId="0" fontId="22" fillId="51" borderId="0" applyNumberFormat="0" applyBorder="0" applyAlignment="0" applyProtection="0"/>
    <xf numFmtId="0" fontId="21" fillId="50" borderId="0" applyNumberFormat="0" applyBorder="0" applyAlignment="0" applyProtection="0"/>
    <xf numFmtId="0" fontId="21" fillId="51" borderId="0" applyNumberFormat="0" applyBorder="0" applyAlignment="0" applyProtection="0"/>
    <xf numFmtId="0" fontId="22" fillId="51" borderId="0" applyNumberFormat="0" applyBorder="0" applyAlignment="0" applyProtection="0"/>
    <xf numFmtId="0" fontId="21" fillId="43" borderId="0" applyNumberFormat="0" applyBorder="0" applyAlignment="0" applyProtection="0"/>
    <xf numFmtId="0" fontId="21" fillId="44" borderId="0" applyNumberFormat="0" applyBorder="0" applyAlignment="0" applyProtection="0"/>
    <xf numFmtId="0" fontId="22" fillId="44" borderId="0" applyNumberFormat="0" applyBorder="0" applyAlignment="0" applyProtection="0"/>
    <xf numFmtId="0" fontId="21" fillId="52" borderId="0" applyNumberFormat="0" applyBorder="0" applyAlignment="0" applyProtection="0"/>
    <xf numFmtId="0" fontId="21" fillId="47" borderId="0" applyNumberFormat="0" applyBorder="0" applyAlignment="0" applyProtection="0"/>
    <xf numFmtId="0" fontId="22" fillId="53" borderId="0" applyNumberFormat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3" fillId="54" borderId="0" applyNumberFormat="0" applyBorder="0" applyAlignment="0" applyProtection="0"/>
    <xf numFmtId="0" fontId="23" fillId="55" borderId="0" applyNumberFormat="0" applyBorder="0" applyAlignment="0" applyProtection="0"/>
    <xf numFmtId="0" fontId="23" fillId="56" borderId="0" applyNumberFormat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" fontId="24" fillId="57" borderId="15" applyNumberFormat="0" applyProtection="0">
      <alignment vertical="center"/>
    </xf>
    <xf numFmtId="4" fontId="25" fillId="57" borderId="15" applyNumberFormat="0" applyProtection="0">
      <alignment vertical="center"/>
    </xf>
    <xf numFmtId="4" fontId="24" fillId="57" borderId="15" applyNumberFormat="0" applyProtection="0">
      <alignment horizontal="left" vertical="center" indent="1"/>
    </xf>
    <xf numFmtId="0" fontId="24" fillId="57" borderId="15" applyNumberFormat="0" applyProtection="0">
      <alignment horizontal="left" vertical="top" indent="1"/>
    </xf>
    <xf numFmtId="4" fontId="24" fillId="33" borderId="0" applyNumberFormat="0" applyProtection="0">
      <alignment horizontal="left" vertical="center" indent="1"/>
    </xf>
    <xf numFmtId="4" fontId="20" fillId="38" borderId="15" applyNumberFormat="0" applyProtection="0">
      <alignment horizontal="right" vertical="center"/>
    </xf>
    <xf numFmtId="4" fontId="20" fillId="38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34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8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59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0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61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40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2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0" fillId="63" borderId="15" applyNumberFormat="0" applyProtection="0">
      <alignment horizontal="right" vertical="center"/>
    </xf>
    <xf numFmtId="4" fontId="24" fillId="64" borderId="16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0" fillId="65" borderId="0" applyNumberFormat="0" applyProtection="0">
      <alignment horizontal="left" vertical="center" indent="1"/>
    </xf>
    <xf numFmtId="4" fontId="26" fillId="39" borderId="0" applyNumberFormat="0" applyProtection="0">
      <alignment horizontal="left" vertical="center" indent="1"/>
    </xf>
    <xf numFmtId="4" fontId="20" fillId="33" borderId="15" applyNumberFormat="0" applyProtection="0">
      <alignment horizontal="right" vertical="center"/>
    </xf>
    <xf numFmtId="4" fontId="20" fillId="33" borderId="15" applyNumberFormat="0" applyProtection="0">
      <alignment horizontal="right" vertical="center"/>
    </xf>
    <xf numFmtId="4" fontId="20" fillId="65" borderId="0" applyNumberFormat="0" applyProtection="0">
      <alignment horizontal="left" vertical="center" indent="1"/>
    </xf>
    <xf numFmtId="4" fontId="20" fillId="33" borderId="0" applyNumberFormat="0" applyProtection="0">
      <alignment horizontal="left" vertical="center" indent="1"/>
    </xf>
    <xf numFmtId="0" fontId="2" fillId="39" borderId="15" applyNumberFormat="0" applyProtection="0">
      <alignment horizontal="left" vertical="center" indent="1"/>
    </xf>
    <xf numFmtId="0" fontId="2" fillId="39" borderId="15" applyNumberFormat="0" applyProtection="0">
      <alignment horizontal="left" vertical="top" indent="1"/>
    </xf>
    <xf numFmtId="0" fontId="2" fillId="33" borderId="15" applyNumberFormat="0" applyProtection="0">
      <alignment horizontal="left" vertical="center" indent="1"/>
    </xf>
    <xf numFmtId="0" fontId="2" fillId="33" borderId="15" applyNumberFormat="0" applyProtection="0">
      <alignment horizontal="left" vertical="top" indent="1"/>
    </xf>
    <xf numFmtId="0" fontId="2" fillId="37" borderId="15" applyNumberFormat="0" applyProtection="0">
      <alignment horizontal="left" vertical="center" indent="1"/>
    </xf>
    <xf numFmtId="0" fontId="2" fillId="37" borderId="15" applyNumberFormat="0" applyProtection="0">
      <alignment horizontal="left" vertical="top" indent="1"/>
    </xf>
    <xf numFmtId="0" fontId="2" fillId="65" borderId="15" applyNumberFormat="0" applyProtection="0">
      <alignment horizontal="left" vertical="center" indent="1"/>
    </xf>
    <xf numFmtId="0" fontId="2" fillId="65" borderId="15" applyNumberFormat="0" applyProtection="0">
      <alignment horizontal="left" vertical="top" indent="1"/>
    </xf>
    <xf numFmtId="0" fontId="2" fillId="36" borderId="1" applyNumberFormat="0">
      <protection locked="0"/>
    </xf>
    <xf numFmtId="4" fontId="20" fillId="35" borderId="15" applyNumberFormat="0" applyProtection="0">
      <alignment vertical="center"/>
    </xf>
    <xf numFmtId="4" fontId="20" fillId="35" borderId="15" applyNumberFormat="0" applyProtection="0">
      <alignment vertical="center"/>
    </xf>
    <xf numFmtId="4" fontId="27" fillId="35" borderId="15" applyNumberFormat="0" applyProtection="0">
      <alignment vertical="center"/>
    </xf>
    <xf numFmtId="4" fontId="20" fillId="35" borderId="15" applyNumberFormat="0" applyProtection="0">
      <alignment horizontal="left" vertical="center" indent="1"/>
    </xf>
    <xf numFmtId="4" fontId="20" fillId="35" borderId="15" applyNumberFormat="0" applyProtection="0">
      <alignment horizontal="left" vertical="center" indent="1"/>
    </xf>
    <xf numFmtId="0" fontId="20" fillId="35" borderId="15" applyNumberFormat="0" applyProtection="0">
      <alignment horizontal="left" vertical="top" indent="1"/>
    </xf>
    <xf numFmtId="0" fontId="20" fillId="35" borderId="15" applyNumberFormat="0" applyProtection="0">
      <alignment horizontal="left" vertical="top" indent="1"/>
    </xf>
    <xf numFmtId="4" fontId="20" fillId="65" borderId="15" applyNumberFormat="0" applyProtection="0">
      <alignment horizontal="right" vertical="center"/>
    </xf>
    <xf numFmtId="4" fontId="20" fillId="65" borderId="15" applyNumberFormat="0" applyProtection="0">
      <alignment horizontal="right" vertical="center"/>
    </xf>
    <xf numFmtId="4" fontId="27" fillId="65" borderId="15" applyNumberFormat="0" applyProtection="0">
      <alignment horizontal="right" vertical="center"/>
    </xf>
    <xf numFmtId="4" fontId="20" fillId="33" borderId="15" applyNumberFormat="0" applyProtection="0">
      <alignment horizontal="left" vertical="center" indent="1"/>
    </xf>
    <xf numFmtId="4" fontId="20" fillId="33" borderId="15" applyNumberFormat="0" applyProtection="0">
      <alignment horizontal="left" vertical="center" indent="1"/>
    </xf>
    <xf numFmtId="0" fontId="20" fillId="33" borderId="15" applyNumberFormat="0" applyProtection="0">
      <alignment horizontal="left" vertical="top" indent="1"/>
    </xf>
    <xf numFmtId="0" fontId="20" fillId="33" borderId="15" applyNumberFormat="0" applyProtection="0">
      <alignment horizontal="left" vertical="top" indent="1"/>
    </xf>
    <xf numFmtId="4" fontId="28" fillId="66" borderId="0" applyNumberFormat="0" applyProtection="0">
      <alignment horizontal="left" vertical="center" indent="1"/>
    </xf>
    <xf numFmtId="4" fontId="29" fillId="65" borderId="15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2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2" fillId="0" borderId="0"/>
    <xf numFmtId="0" fontId="2" fillId="0" borderId="0"/>
    <xf numFmtId="0" fontId="2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" fillId="0" borderId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43" fontId="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8" borderId="13" applyNumberFormat="0" applyFont="0" applyAlignment="0" applyProtection="0"/>
    <xf numFmtId="0" fontId="1" fillId="8" borderId="13" applyNumberFormat="0" applyFont="0" applyAlignment="0" applyProtection="0"/>
    <xf numFmtId="0" fontId="31" fillId="0" borderId="0"/>
  </cellStyleXfs>
  <cellXfs count="41">
    <xf numFmtId="0" fontId="0" fillId="0" borderId="0" xfId="0"/>
    <xf numFmtId="16" fontId="0" fillId="0" borderId="0" xfId="0" applyNumberFormat="1"/>
    <xf numFmtId="0" fontId="0" fillId="0" borderId="0" xfId="0"/>
    <xf numFmtId="0" fontId="0" fillId="0" borderId="0" xfId="0"/>
    <xf numFmtId="16" fontId="0" fillId="0" borderId="0" xfId="0" applyNumberFormat="1"/>
    <xf numFmtId="0" fontId="0" fillId="0" borderId="0" xfId="0" applyFill="1"/>
    <xf numFmtId="0" fontId="0" fillId="0" borderId="0" xfId="0"/>
    <xf numFmtId="14" fontId="0" fillId="0" borderId="0" xfId="0" applyNumberFormat="1" applyFill="1"/>
    <xf numFmtId="0" fontId="3" fillId="0" borderId="0" xfId="0" applyFont="1"/>
    <xf numFmtId="0" fontId="3" fillId="0" borderId="1" xfId="0" applyFont="1" applyBorder="1"/>
    <xf numFmtId="164" fontId="0" fillId="0" borderId="0" xfId="0" applyNumberFormat="1"/>
    <xf numFmtId="164" fontId="0" fillId="0" borderId="0" xfId="0" applyNumberFormat="1" applyFill="1"/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9" fontId="0" fillId="0" borderId="1" xfId="4" applyFont="1" applyBorder="1"/>
    <xf numFmtId="16" fontId="3" fillId="0" borderId="1" xfId="0" applyNumberFormat="1" applyFont="1" applyBorder="1"/>
    <xf numFmtId="37" fontId="0" fillId="0" borderId="1" xfId="3" applyNumberFormat="1" applyFont="1" applyBorder="1"/>
    <xf numFmtId="37" fontId="0" fillId="0" borderId="1" xfId="0" applyNumberFormat="1" applyBorder="1"/>
    <xf numFmtId="0" fontId="0" fillId="0" borderId="0" xfId="0" applyFill="1"/>
    <xf numFmtId="0" fontId="3" fillId="0" borderId="0" xfId="0" applyFont="1" applyFill="1"/>
    <xf numFmtId="14" fontId="3" fillId="0" borderId="0" xfId="0" applyNumberFormat="1" applyFont="1" applyFill="1"/>
    <xf numFmtId="164" fontId="3" fillId="0" borderId="0" xfId="0" applyNumberFormat="1" applyFont="1" applyFill="1"/>
    <xf numFmtId="14" fontId="0" fillId="0" borderId="0" xfId="0" applyNumberFormat="1" applyFont="1" applyFill="1"/>
    <xf numFmtId="164" fontId="0" fillId="0" borderId="0" xfId="0" applyNumberFormat="1" applyFont="1" applyFill="1"/>
    <xf numFmtId="0" fontId="0" fillId="0" borderId="0" xfId="0" applyFont="1" applyFill="1"/>
    <xf numFmtId="14" fontId="0" fillId="0" borderId="0" xfId="0" applyNumberFormat="1" applyFont="1" applyFill="1" applyAlignment="1">
      <alignment horizontal="left"/>
    </xf>
    <xf numFmtId="14" fontId="3" fillId="0" borderId="0" xfId="0" applyNumberFormat="1" applyFont="1" applyFill="1" applyAlignment="1">
      <alignment horizontal="left"/>
    </xf>
    <xf numFmtId="2" fontId="0" fillId="0" borderId="0" xfId="0" applyNumberFormat="1" applyFont="1" applyFill="1"/>
    <xf numFmtId="39" fontId="0" fillId="0" borderId="1" xfId="3" applyNumberFormat="1" applyFont="1" applyBorder="1"/>
    <xf numFmtId="14" fontId="3" fillId="0" borderId="0" xfId="0" applyNumberFormat="1" applyFont="1" applyAlignment="1">
      <alignment horizontal="left"/>
    </xf>
    <xf numFmtId="14" fontId="0" fillId="0" borderId="0" xfId="0" applyNumberFormat="1" applyFont="1" applyAlignment="1">
      <alignment horizontal="left"/>
    </xf>
    <xf numFmtId="0" fontId="0" fillId="0" borderId="0" xfId="0" applyFont="1"/>
    <xf numFmtId="2" fontId="3" fillId="0" borderId="0" xfId="0" applyNumberFormat="1" applyFont="1" applyFill="1"/>
    <xf numFmtId="0" fontId="3" fillId="0" borderId="0" xfId="0" applyFont="1" applyBorder="1"/>
    <xf numFmtId="165" fontId="0" fillId="0" borderId="1" xfId="3" applyNumberFormat="1" applyFont="1" applyBorder="1"/>
    <xf numFmtId="2" fontId="0" fillId="0" borderId="0" xfId="0" applyNumberFormat="1" applyFont="1"/>
    <xf numFmtId="2" fontId="3" fillId="0" borderId="0" xfId="0" applyNumberFormat="1" applyFont="1"/>
    <xf numFmtId="0" fontId="4" fillId="0" borderId="0" xfId="0" applyFont="1" applyAlignment="1">
      <alignment horizontal="center"/>
    </xf>
    <xf numFmtId="0" fontId="3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</cellXfs>
  <cellStyles count="205">
    <cellStyle name="20% - Accent1" xfId="22" builtinId="30" customBuiltin="1"/>
    <cellStyle name="20% - Accent1 2" xfId="45" xr:uid="{00000000-0005-0000-0000-000001000000}"/>
    <cellStyle name="20% - Accent1 2 2" xfId="185" xr:uid="{00000000-0005-0000-0000-000002000000}"/>
    <cellStyle name="20% - Accent1 2 3" xfId="154" xr:uid="{00000000-0005-0000-0000-000003000000}"/>
    <cellStyle name="20% - Accent1 3" xfId="168" xr:uid="{00000000-0005-0000-0000-000004000000}"/>
    <cellStyle name="20% - Accent2" xfId="26" builtinId="34" customBuiltin="1"/>
    <cellStyle name="20% - Accent2 2" xfId="46" xr:uid="{00000000-0005-0000-0000-000006000000}"/>
    <cellStyle name="20% - Accent2 2 2" xfId="186" xr:uid="{00000000-0005-0000-0000-000007000000}"/>
    <cellStyle name="20% - Accent2 2 3" xfId="155" xr:uid="{00000000-0005-0000-0000-000008000000}"/>
    <cellStyle name="20% - Accent2 3" xfId="170" xr:uid="{00000000-0005-0000-0000-000009000000}"/>
    <cellStyle name="20% - Accent3" xfId="30" builtinId="38" customBuiltin="1"/>
    <cellStyle name="20% - Accent3 2" xfId="47" xr:uid="{00000000-0005-0000-0000-00000B000000}"/>
    <cellStyle name="20% - Accent3 2 2" xfId="187" xr:uid="{00000000-0005-0000-0000-00000C000000}"/>
    <cellStyle name="20% - Accent3 2 3" xfId="156" xr:uid="{00000000-0005-0000-0000-00000D000000}"/>
    <cellStyle name="20% - Accent3 3" xfId="172" xr:uid="{00000000-0005-0000-0000-00000E000000}"/>
    <cellStyle name="20% - Accent4" xfId="34" builtinId="42" customBuiltin="1"/>
    <cellStyle name="20% - Accent4 2" xfId="48" xr:uid="{00000000-0005-0000-0000-000010000000}"/>
    <cellStyle name="20% - Accent4 2 2" xfId="188" xr:uid="{00000000-0005-0000-0000-000011000000}"/>
    <cellStyle name="20% - Accent4 2 3" xfId="157" xr:uid="{00000000-0005-0000-0000-000012000000}"/>
    <cellStyle name="20% - Accent4 3" xfId="174" xr:uid="{00000000-0005-0000-0000-000013000000}"/>
    <cellStyle name="20% - Accent5" xfId="38" builtinId="46" customBuiltin="1"/>
    <cellStyle name="20% - Accent5 2" xfId="49" xr:uid="{00000000-0005-0000-0000-000015000000}"/>
    <cellStyle name="20% - Accent5 2 2" xfId="189" xr:uid="{00000000-0005-0000-0000-000016000000}"/>
    <cellStyle name="20% - Accent5 2 3" xfId="158" xr:uid="{00000000-0005-0000-0000-000017000000}"/>
    <cellStyle name="20% - Accent5 3" xfId="176" xr:uid="{00000000-0005-0000-0000-000018000000}"/>
    <cellStyle name="20% - Accent6" xfId="42" builtinId="50" customBuiltin="1"/>
    <cellStyle name="20% - Accent6 2" xfId="50" xr:uid="{00000000-0005-0000-0000-00001A000000}"/>
    <cellStyle name="20% - Accent6 2 2" xfId="190" xr:uid="{00000000-0005-0000-0000-00001B000000}"/>
    <cellStyle name="20% - Accent6 2 3" xfId="159" xr:uid="{00000000-0005-0000-0000-00001C000000}"/>
    <cellStyle name="20% - Accent6 3" xfId="178" xr:uid="{00000000-0005-0000-0000-00001D000000}"/>
    <cellStyle name="40% - Accent1" xfId="23" builtinId="31" customBuiltin="1"/>
    <cellStyle name="40% - Accent1 2" xfId="51" xr:uid="{00000000-0005-0000-0000-00001F000000}"/>
    <cellStyle name="40% - Accent1 2 2" xfId="191" xr:uid="{00000000-0005-0000-0000-000020000000}"/>
    <cellStyle name="40% - Accent1 2 3" xfId="160" xr:uid="{00000000-0005-0000-0000-000021000000}"/>
    <cellStyle name="40% - Accent1 3" xfId="169" xr:uid="{00000000-0005-0000-0000-000022000000}"/>
    <cellStyle name="40% - Accent2" xfId="27" builtinId="35" customBuiltin="1"/>
    <cellStyle name="40% - Accent2 2" xfId="52" xr:uid="{00000000-0005-0000-0000-000024000000}"/>
    <cellStyle name="40% - Accent2 2 2" xfId="192" xr:uid="{00000000-0005-0000-0000-000025000000}"/>
    <cellStyle name="40% - Accent2 2 3" xfId="145" xr:uid="{00000000-0005-0000-0000-000026000000}"/>
    <cellStyle name="40% - Accent2 3" xfId="171" xr:uid="{00000000-0005-0000-0000-000027000000}"/>
    <cellStyle name="40% - Accent3" xfId="31" builtinId="39" customBuiltin="1"/>
    <cellStyle name="40% - Accent3 2" xfId="53" xr:uid="{00000000-0005-0000-0000-000029000000}"/>
    <cellStyle name="40% - Accent3 2 2" xfId="193" xr:uid="{00000000-0005-0000-0000-00002A000000}"/>
    <cellStyle name="40% - Accent3 2 3" xfId="197" xr:uid="{00000000-0005-0000-0000-00002B000000}"/>
    <cellStyle name="40% - Accent3 3" xfId="173" xr:uid="{00000000-0005-0000-0000-00002C000000}"/>
    <cellStyle name="40% - Accent4" xfId="35" builtinId="43" customBuiltin="1"/>
    <cellStyle name="40% - Accent4 2" xfId="54" xr:uid="{00000000-0005-0000-0000-00002E000000}"/>
    <cellStyle name="40% - Accent4 2 2" xfId="194" xr:uid="{00000000-0005-0000-0000-00002F000000}"/>
    <cellStyle name="40% - Accent4 2 3" xfId="198" xr:uid="{00000000-0005-0000-0000-000030000000}"/>
    <cellStyle name="40% - Accent4 3" xfId="175" xr:uid="{00000000-0005-0000-0000-000031000000}"/>
    <cellStyle name="40% - Accent5" xfId="39" builtinId="47" customBuiltin="1"/>
    <cellStyle name="40% - Accent5 2" xfId="55" xr:uid="{00000000-0005-0000-0000-000033000000}"/>
    <cellStyle name="40% - Accent5 2 2" xfId="195" xr:uid="{00000000-0005-0000-0000-000034000000}"/>
    <cellStyle name="40% - Accent5 2 3" xfId="200" xr:uid="{00000000-0005-0000-0000-000035000000}"/>
    <cellStyle name="40% - Accent5 3" xfId="177" xr:uid="{00000000-0005-0000-0000-000036000000}"/>
    <cellStyle name="40% - Accent6" xfId="43" builtinId="51" customBuiltin="1"/>
    <cellStyle name="40% - Accent6 2" xfId="56" xr:uid="{00000000-0005-0000-0000-000038000000}"/>
    <cellStyle name="40% - Accent6 2 2" xfId="196" xr:uid="{00000000-0005-0000-0000-000039000000}"/>
    <cellStyle name="40% - Accent6 2 3" xfId="199" xr:uid="{00000000-0005-0000-0000-00003A000000}"/>
    <cellStyle name="40% - Accent6 3" xfId="179" xr:uid="{00000000-0005-0000-0000-00003B000000}"/>
    <cellStyle name="60% - Accent1" xfId="24" builtinId="32" customBuiltin="1"/>
    <cellStyle name="60% - Accent2" xfId="28" builtinId="36" customBuiltin="1"/>
    <cellStyle name="60% - Accent3" xfId="32" builtinId="40" customBuiltin="1"/>
    <cellStyle name="60% - Accent4" xfId="36" builtinId="44" customBuiltin="1"/>
    <cellStyle name="60% - Accent5" xfId="40" builtinId="48" customBuiltin="1"/>
    <cellStyle name="60% - Accent6" xfId="44" builtinId="52" customBuiltin="1"/>
    <cellStyle name="Accent1" xfId="21" builtinId="29" customBuiltin="1"/>
    <cellStyle name="Accent1 - 20%" xfId="57" xr:uid="{00000000-0005-0000-0000-000043000000}"/>
    <cellStyle name="Accent1 - 40%" xfId="58" xr:uid="{00000000-0005-0000-0000-000044000000}"/>
    <cellStyle name="Accent1 - 60%" xfId="59" xr:uid="{00000000-0005-0000-0000-000045000000}"/>
    <cellStyle name="Accent2" xfId="25" builtinId="33" customBuiltin="1"/>
    <cellStyle name="Accent2 - 20%" xfId="60" xr:uid="{00000000-0005-0000-0000-000047000000}"/>
    <cellStyle name="Accent2 - 40%" xfId="61" xr:uid="{00000000-0005-0000-0000-000048000000}"/>
    <cellStyle name="Accent2 - 60%" xfId="62" xr:uid="{00000000-0005-0000-0000-000049000000}"/>
    <cellStyle name="Accent3" xfId="29" builtinId="37" customBuiltin="1"/>
    <cellStyle name="Accent3 - 20%" xfId="63" xr:uid="{00000000-0005-0000-0000-00004B000000}"/>
    <cellStyle name="Accent3 - 40%" xfId="64" xr:uid="{00000000-0005-0000-0000-00004C000000}"/>
    <cellStyle name="Accent3 - 60%" xfId="65" xr:uid="{00000000-0005-0000-0000-00004D000000}"/>
    <cellStyle name="Accent4" xfId="33" builtinId="41" customBuiltin="1"/>
    <cellStyle name="Accent4 - 20%" xfId="66" xr:uid="{00000000-0005-0000-0000-00004F000000}"/>
    <cellStyle name="Accent4 - 40%" xfId="67" xr:uid="{00000000-0005-0000-0000-000050000000}"/>
    <cellStyle name="Accent4 - 60%" xfId="68" xr:uid="{00000000-0005-0000-0000-000051000000}"/>
    <cellStyle name="Accent5" xfId="37" builtinId="45" customBuiltin="1"/>
    <cellStyle name="Accent5 - 20%" xfId="69" xr:uid="{00000000-0005-0000-0000-000053000000}"/>
    <cellStyle name="Accent5 - 40%" xfId="70" xr:uid="{00000000-0005-0000-0000-000054000000}"/>
    <cellStyle name="Accent5 - 60%" xfId="71" xr:uid="{00000000-0005-0000-0000-000055000000}"/>
    <cellStyle name="Accent6" xfId="41" builtinId="49" customBuiltin="1"/>
    <cellStyle name="Accent6 - 20%" xfId="72" xr:uid="{00000000-0005-0000-0000-000057000000}"/>
    <cellStyle name="Accent6 - 40%" xfId="73" xr:uid="{00000000-0005-0000-0000-000058000000}"/>
    <cellStyle name="Accent6 - 60%" xfId="74" xr:uid="{00000000-0005-0000-0000-000059000000}"/>
    <cellStyle name="Bad" xfId="11" builtinId="27" customBuiltin="1"/>
    <cellStyle name="Calculation" xfId="15" builtinId="22" customBuiltin="1"/>
    <cellStyle name="Check Cell" xfId="17" builtinId="23" customBuiltin="1"/>
    <cellStyle name="Comma 2" xfId="75" xr:uid="{00000000-0005-0000-0000-00005D000000}"/>
    <cellStyle name="Comma 2 2" xfId="76" xr:uid="{00000000-0005-0000-0000-00005E000000}"/>
    <cellStyle name="Comma 3" xfId="184" xr:uid="{00000000-0005-0000-0000-00005F000000}"/>
    <cellStyle name="Comma 4" xfId="152" xr:uid="{00000000-0005-0000-0000-000060000000}"/>
    <cellStyle name="Currency" xfId="3" builtinId="4"/>
    <cellStyle name="Currency 2" xfId="77" xr:uid="{00000000-0005-0000-0000-000062000000}"/>
    <cellStyle name="Currency 2 2" xfId="78" xr:uid="{00000000-0005-0000-0000-000063000000}"/>
    <cellStyle name="Currency 3" xfId="79" xr:uid="{00000000-0005-0000-0000-000064000000}"/>
    <cellStyle name="Currency 3 2" xfId="80" xr:uid="{00000000-0005-0000-0000-000065000000}"/>
    <cellStyle name="Currency 4" xfId="81" xr:uid="{00000000-0005-0000-0000-000066000000}"/>
    <cellStyle name="Currency 4 2" xfId="82" xr:uid="{00000000-0005-0000-0000-000067000000}"/>
    <cellStyle name="Emphasis 1" xfId="83" xr:uid="{00000000-0005-0000-0000-000068000000}"/>
    <cellStyle name="Emphasis 2" xfId="84" xr:uid="{00000000-0005-0000-0000-000069000000}"/>
    <cellStyle name="Emphasis 3" xfId="85" xr:uid="{00000000-0005-0000-0000-00006A000000}"/>
    <cellStyle name="Explanatory Text" xfId="19" builtinId="53" customBuiltin="1"/>
    <cellStyle name="Good" xfId="10" builtinId="26" customBuiltin="1"/>
    <cellStyle name="Heading 1" xfId="6" builtinId="16" customBuiltin="1"/>
    <cellStyle name="Heading 2" xfId="7" builtinId="17" customBuiltin="1"/>
    <cellStyle name="Heading 3" xfId="8" builtinId="18" customBuiltin="1"/>
    <cellStyle name="Heading 4" xfId="9" builtinId="19" customBuiltin="1"/>
    <cellStyle name="Input" xfId="13" builtinId="20" customBuiltin="1"/>
    <cellStyle name="Linked Cell" xfId="16" builtinId="24" customBuiltin="1"/>
    <cellStyle name="Neutral" xfId="12" builtinId="28" customBuiltin="1"/>
    <cellStyle name="Normal" xfId="0" builtinId="0"/>
    <cellStyle name="Normal 2" xfId="1" xr:uid="{00000000-0005-0000-0000-000075000000}"/>
    <cellStyle name="Normal 2 2" xfId="161" xr:uid="{00000000-0005-0000-0000-000076000000}"/>
    <cellStyle name="Normal 2 2 2" xfId="201" xr:uid="{00000000-0005-0000-0000-000077000000}"/>
    <cellStyle name="Normal 2 3" xfId="181" xr:uid="{00000000-0005-0000-0000-000078000000}"/>
    <cellStyle name="Normal 2 4" xfId="146" xr:uid="{00000000-0005-0000-0000-000079000000}"/>
    <cellStyle name="Normal 3" xfId="147" xr:uid="{00000000-0005-0000-0000-00007A000000}"/>
    <cellStyle name="Normal 3 2" xfId="148" xr:uid="{00000000-0005-0000-0000-00007B000000}"/>
    <cellStyle name="Normal 3 2 2" xfId="163" xr:uid="{00000000-0005-0000-0000-00007C000000}"/>
    <cellStyle name="Normal 3 3" xfId="162" xr:uid="{00000000-0005-0000-0000-00007D000000}"/>
    <cellStyle name="Normal 4" xfId="149" xr:uid="{00000000-0005-0000-0000-00007E000000}"/>
    <cellStyle name="Normal 4 2" xfId="164" xr:uid="{00000000-0005-0000-0000-00007F000000}"/>
    <cellStyle name="Normal 5" xfId="153" xr:uid="{00000000-0005-0000-0000-000080000000}"/>
    <cellStyle name="Normal 6" xfId="2" xr:uid="{00000000-0005-0000-0000-000081000000}"/>
    <cellStyle name="Normal 6 2" xfId="180" xr:uid="{00000000-0005-0000-0000-000082000000}"/>
    <cellStyle name="Normal 7" xfId="167" xr:uid="{00000000-0005-0000-0000-000083000000}"/>
    <cellStyle name="Normal 8" xfId="204" xr:uid="{00000000-0005-0000-0000-000084000000}"/>
    <cellStyle name="Note 2" xfId="150" xr:uid="{00000000-0005-0000-0000-000085000000}"/>
    <cellStyle name="Note 2 2" xfId="165" xr:uid="{00000000-0005-0000-0000-000086000000}"/>
    <cellStyle name="Note 2 2 2" xfId="202" xr:uid="{00000000-0005-0000-0000-000087000000}"/>
    <cellStyle name="Note 2 3" xfId="182" xr:uid="{00000000-0005-0000-0000-000088000000}"/>
    <cellStyle name="Note 3" xfId="151" xr:uid="{00000000-0005-0000-0000-000089000000}"/>
    <cellStyle name="Note 3 2" xfId="166" xr:uid="{00000000-0005-0000-0000-00008A000000}"/>
    <cellStyle name="Note 3 2 2" xfId="203" xr:uid="{00000000-0005-0000-0000-00008B000000}"/>
    <cellStyle name="Note 3 3" xfId="183" xr:uid="{00000000-0005-0000-0000-00008C000000}"/>
    <cellStyle name="Output" xfId="14" builtinId="21" customBuiltin="1"/>
    <cellStyle name="Percent" xfId="4" builtinId="5"/>
    <cellStyle name="Percent 2" xfId="86" xr:uid="{00000000-0005-0000-0000-00008F000000}"/>
    <cellStyle name="Percent 2 2" xfId="87" xr:uid="{00000000-0005-0000-0000-000090000000}"/>
    <cellStyle name="SAPBEXaggData" xfId="88" xr:uid="{00000000-0005-0000-0000-000091000000}"/>
    <cellStyle name="SAPBEXaggDataEmph" xfId="89" xr:uid="{00000000-0005-0000-0000-000092000000}"/>
    <cellStyle name="SAPBEXaggItem" xfId="90" xr:uid="{00000000-0005-0000-0000-000093000000}"/>
    <cellStyle name="SAPBEXaggItemX" xfId="91" xr:uid="{00000000-0005-0000-0000-000094000000}"/>
    <cellStyle name="SAPBEXchaText" xfId="92" xr:uid="{00000000-0005-0000-0000-000095000000}"/>
    <cellStyle name="SAPBEXexcBad7" xfId="93" xr:uid="{00000000-0005-0000-0000-000096000000}"/>
    <cellStyle name="SAPBEXexcBad7 2" xfId="94" xr:uid="{00000000-0005-0000-0000-000097000000}"/>
    <cellStyle name="SAPBEXexcBad8" xfId="95" xr:uid="{00000000-0005-0000-0000-000098000000}"/>
    <cellStyle name="SAPBEXexcBad8 2" xfId="96" xr:uid="{00000000-0005-0000-0000-000099000000}"/>
    <cellStyle name="SAPBEXexcBad9" xfId="97" xr:uid="{00000000-0005-0000-0000-00009A000000}"/>
    <cellStyle name="SAPBEXexcBad9 2" xfId="98" xr:uid="{00000000-0005-0000-0000-00009B000000}"/>
    <cellStyle name="SAPBEXexcCritical4" xfId="99" xr:uid="{00000000-0005-0000-0000-00009C000000}"/>
    <cellStyle name="SAPBEXexcCritical4 2" xfId="100" xr:uid="{00000000-0005-0000-0000-00009D000000}"/>
    <cellStyle name="SAPBEXexcCritical5" xfId="101" xr:uid="{00000000-0005-0000-0000-00009E000000}"/>
    <cellStyle name="SAPBEXexcCritical5 2" xfId="102" xr:uid="{00000000-0005-0000-0000-00009F000000}"/>
    <cellStyle name="SAPBEXexcCritical6" xfId="103" xr:uid="{00000000-0005-0000-0000-0000A0000000}"/>
    <cellStyle name="SAPBEXexcCritical6 2" xfId="104" xr:uid="{00000000-0005-0000-0000-0000A1000000}"/>
    <cellStyle name="SAPBEXexcGood1" xfId="105" xr:uid="{00000000-0005-0000-0000-0000A2000000}"/>
    <cellStyle name="SAPBEXexcGood1 2" xfId="106" xr:uid="{00000000-0005-0000-0000-0000A3000000}"/>
    <cellStyle name="SAPBEXexcGood2" xfId="107" xr:uid="{00000000-0005-0000-0000-0000A4000000}"/>
    <cellStyle name="SAPBEXexcGood2 2" xfId="108" xr:uid="{00000000-0005-0000-0000-0000A5000000}"/>
    <cellStyle name="SAPBEXexcGood3" xfId="109" xr:uid="{00000000-0005-0000-0000-0000A6000000}"/>
    <cellStyle name="SAPBEXexcGood3 2" xfId="110" xr:uid="{00000000-0005-0000-0000-0000A7000000}"/>
    <cellStyle name="SAPBEXfilterDrill" xfId="111" xr:uid="{00000000-0005-0000-0000-0000A8000000}"/>
    <cellStyle name="SAPBEXfilterItem" xfId="112" xr:uid="{00000000-0005-0000-0000-0000A9000000}"/>
    <cellStyle name="SAPBEXfilterItem 2" xfId="113" xr:uid="{00000000-0005-0000-0000-0000AA000000}"/>
    <cellStyle name="SAPBEXfilterText" xfId="114" xr:uid="{00000000-0005-0000-0000-0000AB000000}"/>
    <cellStyle name="SAPBEXformats" xfId="115" xr:uid="{00000000-0005-0000-0000-0000AC000000}"/>
    <cellStyle name="SAPBEXformats 2" xfId="116" xr:uid="{00000000-0005-0000-0000-0000AD000000}"/>
    <cellStyle name="SAPBEXheaderItem" xfId="117" xr:uid="{00000000-0005-0000-0000-0000AE000000}"/>
    <cellStyle name="SAPBEXheaderText" xfId="118" xr:uid="{00000000-0005-0000-0000-0000AF000000}"/>
    <cellStyle name="SAPBEXHLevel0" xfId="119" xr:uid="{00000000-0005-0000-0000-0000B0000000}"/>
    <cellStyle name="SAPBEXHLevel0X" xfId="120" xr:uid="{00000000-0005-0000-0000-0000B1000000}"/>
    <cellStyle name="SAPBEXHLevel1" xfId="121" xr:uid="{00000000-0005-0000-0000-0000B2000000}"/>
    <cellStyle name="SAPBEXHLevel1X" xfId="122" xr:uid="{00000000-0005-0000-0000-0000B3000000}"/>
    <cellStyle name="SAPBEXHLevel2" xfId="123" xr:uid="{00000000-0005-0000-0000-0000B4000000}"/>
    <cellStyle name="SAPBEXHLevel2X" xfId="124" xr:uid="{00000000-0005-0000-0000-0000B5000000}"/>
    <cellStyle name="SAPBEXHLevel3" xfId="125" xr:uid="{00000000-0005-0000-0000-0000B6000000}"/>
    <cellStyle name="SAPBEXHLevel3X" xfId="126" xr:uid="{00000000-0005-0000-0000-0000B7000000}"/>
    <cellStyle name="SAPBEXinputData" xfId="127" xr:uid="{00000000-0005-0000-0000-0000B8000000}"/>
    <cellStyle name="SAPBEXresData" xfId="128" xr:uid="{00000000-0005-0000-0000-0000B9000000}"/>
    <cellStyle name="SAPBEXresData 2" xfId="129" xr:uid="{00000000-0005-0000-0000-0000BA000000}"/>
    <cellStyle name="SAPBEXresDataEmph" xfId="130" xr:uid="{00000000-0005-0000-0000-0000BB000000}"/>
    <cellStyle name="SAPBEXresItem" xfId="131" xr:uid="{00000000-0005-0000-0000-0000BC000000}"/>
    <cellStyle name="SAPBEXresItem 2" xfId="132" xr:uid="{00000000-0005-0000-0000-0000BD000000}"/>
    <cellStyle name="SAPBEXresItemX" xfId="133" xr:uid="{00000000-0005-0000-0000-0000BE000000}"/>
    <cellStyle name="SAPBEXresItemX 2" xfId="134" xr:uid="{00000000-0005-0000-0000-0000BF000000}"/>
    <cellStyle name="SAPBEXstdData" xfId="135" xr:uid="{00000000-0005-0000-0000-0000C0000000}"/>
    <cellStyle name="SAPBEXstdData 2" xfId="136" xr:uid="{00000000-0005-0000-0000-0000C1000000}"/>
    <cellStyle name="SAPBEXstdDataEmph" xfId="137" xr:uid="{00000000-0005-0000-0000-0000C2000000}"/>
    <cellStyle name="SAPBEXstdItem" xfId="138" xr:uid="{00000000-0005-0000-0000-0000C3000000}"/>
    <cellStyle name="SAPBEXstdItem 2" xfId="139" xr:uid="{00000000-0005-0000-0000-0000C4000000}"/>
    <cellStyle name="SAPBEXstdItemX" xfId="140" xr:uid="{00000000-0005-0000-0000-0000C5000000}"/>
    <cellStyle name="SAPBEXstdItemX 2" xfId="141" xr:uid="{00000000-0005-0000-0000-0000C6000000}"/>
    <cellStyle name="SAPBEXtitle" xfId="142" xr:uid="{00000000-0005-0000-0000-0000C7000000}"/>
    <cellStyle name="SAPBEXundefined" xfId="143" xr:uid="{00000000-0005-0000-0000-0000C8000000}"/>
    <cellStyle name="Sheet Title" xfId="144" xr:uid="{00000000-0005-0000-0000-0000C9000000}"/>
    <cellStyle name="Title" xfId="5" builtinId="15" customBuiltin="1"/>
    <cellStyle name="Total" xfId="20" builtinId="25" customBuiltin="1"/>
    <cellStyle name="Warning Text" xfId="18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23"/>
  <sheetViews>
    <sheetView workbookViewId="0">
      <selection activeCell="G4" sqref="G4"/>
    </sheetView>
  </sheetViews>
  <sheetFormatPr defaultRowHeight="15" x14ac:dyDescent="0.25"/>
  <cols>
    <col min="1" max="1" width="48.7109375" customWidth="1"/>
    <col min="2" max="2" width="9.42578125" bestFit="1" customWidth="1"/>
    <col min="3" max="3" width="10.5703125" bestFit="1" customWidth="1"/>
    <col min="4" max="4" width="11.5703125" bestFit="1" customWidth="1"/>
    <col min="5" max="5" width="10.5703125" bestFit="1" customWidth="1"/>
    <col min="6" max="6" width="11.5703125" bestFit="1" customWidth="1"/>
    <col min="7" max="7" width="10.7109375" bestFit="1" customWidth="1"/>
    <col min="8" max="8" width="12.28515625" bestFit="1" customWidth="1"/>
  </cols>
  <sheetData>
    <row r="1" spans="1:8" s="6" customFormat="1" ht="18.75" x14ac:dyDescent="0.3">
      <c r="A1" s="38" t="s">
        <v>18</v>
      </c>
      <c r="B1" s="38"/>
      <c r="C1" s="38"/>
      <c r="D1" s="38"/>
      <c r="E1" s="38"/>
      <c r="F1" s="38"/>
      <c r="G1" s="38"/>
      <c r="H1" s="38"/>
    </row>
    <row r="2" spans="1:8" s="8" customFormat="1" ht="15.75" thickBot="1" x14ac:dyDescent="0.3">
      <c r="A2" s="39" t="s">
        <v>13</v>
      </c>
      <c r="B2" s="40"/>
      <c r="C2" s="40"/>
      <c r="D2" s="40"/>
      <c r="E2" s="40"/>
      <c r="F2" s="40"/>
      <c r="G2" s="40"/>
      <c r="H2" s="40"/>
    </row>
    <row r="3" spans="1:8" x14ac:dyDescent="0.25">
      <c r="A3" s="12" t="s">
        <v>0</v>
      </c>
      <c r="B3" s="13" t="s">
        <v>1</v>
      </c>
      <c r="C3" s="13" t="s">
        <v>2</v>
      </c>
      <c r="D3" s="13" t="s">
        <v>3</v>
      </c>
      <c r="E3" s="13" t="s">
        <v>4</v>
      </c>
      <c r="F3" s="13" t="s">
        <v>5</v>
      </c>
      <c r="G3" s="13" t="s">
        <v>6</v>
      </c>
      <c r="H3" s="14" t="s">
        <v>8</v>
      </c>
    </row>
    <row r="4" spans="1:8" x14ac:dyDescent="0.25">
      <c r="A4" s="9" t="s">
        <v>16</v>
      </c>
      <c r="B4" s="17">
        <f>'CPB DA Available Capacity'!D2</f>
        <v>0</v>
      </c>
      <c r="C4" s="17">
        <f>SUM('CPB DA Available Capacity'!D3:D6)</f>
        <v>7.8000000000000007</v>
      </c>
      <c r="D4" s="29">
        <f>'CPB DA Available Capacity'!D7</f>
        <v>0.92</v>
      </c>
      <c r="E4" s="17">
        <f>SUM('CPB DA Available Capacity'!D8:D15)</f>
        <v>21.072938600000001</v>
      </c>
      <c r="F4" s="17">
        <f>SUM('CPB DA Available Capacity'!D16:D18)</f>
        <v>5.6788337999999996</v>
      </c>
      <c r="G4" s="17">
        <f>SUM('CPB DA Available Capacity'!D19:D25)</f>
        <v>9.1079570099999998</v>
      </c>
      <c r="H4" s="17">
        <f>SUM(B4:G4)</f>
        <v>44.579729409999999</v>
      </c>
    </row>
    <row r="5" spans="1:8" x14ac:dyDescent="0.25">
      <c r="A5" s="16" t="s">
        <v>17</v>
      </c>
      <c r="B5" s="35">
        <f>'CPB DA Available Capacity'!E2</f>
        <v>1.187999963760376</v>
      </c>
      <c r="C5" s="35">
        <f>SUM('CPB DA Available Capacity'!E3:E6)</f>
        <v>4.752000093460083</v>
      </c>
      <c r="D5" s="35">
        <f>'CPB DA Available Capacity'!E7</f>
        <v>1.1880000233650208</v>
      </c>
      <c r="E5" s="17">
        <f>SUM('CPB DA Available Capacity'!E8:E15)</f>
        <v>13.248000144958496</v>
      </c>
      <c r="F5" s="17">
        <f>SUM('CPB DA Available Capacity'!E16:E18)</f>
        <v>2.4300000816583633</v>
      </c>
      <c r="G5" s="17">
        <f>SUM('CPB DA Available Capacity'!E19:E25)</f>
        <v>3.727079913020134</v>
      </c>
      <c r="H5" s="18">
        <f>SUM(B5:G5)</f>
        <v>26.533080220222473</v>
      </c>
    </row>
    <row r="6" spans="1:8" x14ac:dyDescent="0.25">
      <c r="A6" s="16" t="s">
        <v>12</v>
      </c>
      <c r="B6" s="15">
        <v>0</v>
      </c>
      <c r="C6" s="15">
        <f t="shared" ref="C6:H6" si="0">C4/C5</f>
        <v>1.641414109131587</v>
      </c>
      <c r="D6" s="15">
        <f t="shared" si="0"/>
        <v>0.77441075918003077</v>
      </c>
      <c r="E6" s="15">
        <f t="shared" si="0"/>
        <v>1.5906505411701155</v>
      </c>
      <c r="F6" s="15">
        <f t="shared" si="0"/>
        <v>2.336968563443198</v>
      </c>
      <c r="G6" s="15">
        <f t="shared" si="0"/>
        <v>2.4437246376667101</v>
      </c>
      <c r="H6" s="15">
        <f t="shared" si="0"/>
        <v>1.6801565834042547</v>
      </c>
    </row>
    <row r="8" spans="1:8" ht="15.75" thickBot="1" x14ac:dyDescent="0.3"/>
    <row r="9" spans="1:8" x14ac:dyDescent="0.25">
      <c r="A9" s="12" t="s">
        <v>0</v>
      </c>
      <c r="B9" s="13" t="s">
        <v>1</v>
      </c>
      <c r="C9" s="13" t="s">
        <v>2</v>
      </c>
      <c r="D9" s="13" t="s">
        <v>3</v>
      </c>
      <c r="E9" s="13" t="s">
        <v>4</v>
      </c>
      <c r="F9" s="13" t="s">
        <v>5</v>
      </c>
      <c r="G9" s="13" t="s">
        <v>6</v>
      </c>
      <c r="H9" s="14" t="s">
        <v>8</v>
      </c>
    </row>
    <row r="10" spans="1:8" x14ac:dyDescent="0.25">
      <c r="A10" s="9" t="s">
        <v>20</v>
      </c>
      <c r="B10" s="17">
        <f>SUM('CPB DO Available Capacity'!D2:D6)</f>
        <v>0</v>
      </c>
      <c r="C10" s="17">
        <f>SUM('CPB DO Available Capacity'!D7:D9)</f>
        <v>0</v>
      </c>
      <c r="D10" s="17">
        <f>SUM('CPB DO Available Capacity'!D10:D11)</f>
        <v>0</v>
      </c>
      <c r="E10" s="17">
        <f>SUM('CPB DO Available Capacity'!D12:D17)</f>
        <v>54.67</v>
      </c>
      <c r="F10" s="17">
        <f>SUM('CPB DO Available Capacity'!D18:D20)</f>
        <v>12.16</v>
      </c>
      <c r="G10" s="17">
        <f>SUM('CPB DO Available Capacity'!D21:D27)</f>
        <v>27.779374000000004</v>
      </c>
      <c r="H10" s="17">
        <f>SUM(B10:G10)</f>
        <v>94.609374000000003</v>
      </c>
    </row>
    <row r="11" spans="1:8" x14ac:dyDescent="0.25">
      <c r="A11" s="16" t="s">
        <v>17</v>
      </c>
      <c r="B11" s="17">
        <f>SUM('CPB DO Available Capacity'!E2:E6)</f>
        <v>59.759998023509979</v>
      </c>
      <c r="C11" s="17">
        <f>SUM('CPB DO Available Capacity'!E7:E9)</f>
        <v>52.920000851154327</v>
      </c>
      <c r="D11" s="17">
        <f>SUM('CPB DO Available Capacity'!E10:E11)</f>
        <v>35.280000567436218</v>
      </c>
      <c r="E11" s="17">
        <f>SUM('CPB DO Available Capacity'!E12:E17)</f>
        <v>89.56900378763676</v>
      </c>
      <c r="F11" s="17">
        <f>SUM('CPB DO Available Capacity'!E18:E20)</f>
        <v>36.215999126434326</v>
      </c>
      <c r="G11" s="17">
        <f>SUM('CPB DO Available Capacity'!E21:E27)</f>
        <v>68.159701285362246</v>
      </c>
      <c r="H11" s="18">
        <f>SUM(B11:G11)</f>
        <v>341.90470364153384</v>
      </c>
    </row>
    <row r="12" spans="1:8" x14ac:dyDescent="0.25">
      <c r="A12" s="16" t="s">
        <v>12</v>
      </c>
      <c r="B12" s="15">
        <v>0</v>
      </c>
      <c r="C12" s="15">
        <v>0</v>
      </c>
      <c r="D12" s="15">
        <v>0</v>
      </c>
      <c r="E12" s="15">
        <f t="shared" ref="E12:H12" si="1">E10/E11</f>
        <v>0.61036740041922988</v>
      </c>
      <c r="F12" s="15">
        <f t="shared" si="1"/>
        <v>0.33576320668520027</v>
      </c>
      <c r="G12" s="15">
        <f t="shared" si="1"/>
        <v>0.40756302442842146</v>
      </c>
      <c r="H12" s="15">
        <f t="shared" si="1"/>
        <v>0.27671270091444</v>
      </c>
    </row>
    <row r="14" spans="1:8" ht="15.75" thickBot="1" x14ac:dyDescent="0.3"/>
    <row r="15" spans="1:8" s="6" customFormat="1" x14ac:dyDescent="0.25">
      <c r="A15" s="12" t="s">
        <v>0</v>
      </c>
      <c r="B15" s="13" t="s">
        <v>3</v>
      </c>
      <c r="C15" s="13" t="s">
        <v>4</v>
      </c>
      <c r="D15" s="13" t="s">
        <v>5</v>
      </c>
      <c r="E15" s="14" t="s">
        <v>8</v>
      </c>
      <c r="F15" s="34"/>
    </row>
    <row r="16" spans="1:8" s="6" customFormat="1" x14ac:dyDescent="0.25">
      <c r="A16" s="9" t="s">
        <v>35</v>
      </c>
      <c r="B16" s="17">
        <v>0</v>
      </c>
      <c r="C16" s="17">
        <f>SUM('SSP Available Capacity'!D2:D13)</f>
        <v>119.1725563</v>
      </c>
      <c r="D16" s="17">
        <f>SUM('SSP Available Capacity'!D14:D25)</f>
        <v>118.05092760000001</v>
      </c>
      <c r="E16" s="17">
        <f>SUM(B16:D16)</f>
        <v>237.22348390000002</v>
      </c>
    </row>
    <row r="17" spans="1:8" s="6" customFormat="1" x14ac:dyDescent="0.25">
      <c r="A17" s="16" t="s">
        <v>17</v>
      </c>
      <c r="B17" s="17">
        <v>0</v>
      </c>
      <c r="C17" s="17">
        <f>SUM('SSP Available Capacity'!E2:E13)</f>
        <v>376.5599453151226</v>
      </c>
      <c r="D17" s="17">
        <f>SUM('SSP Available Capacity'!E14:E25)</f>
        <v>377.93266183137894</v>
      </c>
      <c r="E17" s="18">
        <f>SUM(B17:D17)</f>
        <v>754.49260714650154</v>
      </c>
    </row>
    <row r="18" spans="1:8" s="6" customFormat="1" x14ac:dyDescent="0.25">
      <c r="A18" s="16" t="s">
        <v>12</v>
      </c>
      <c r="B18" s="15">
        <v>0</v>
      </c>
      <c r="C18" s="15">
        <f t="shared" ref="C18" si="2">C16/C17</f>
        <v>0.31647698535825669</v>
      </c>
      <c r="D18" s="15">
        <f t="shared" ref="D18:E18" si="3">D16/D17</f>
        <v>0.31235968605611131</v>
      </c>
      <c r="E18" s="15">
        <f t="shared" si="3"/>
        <v>0.31441459022001761</v>
      </c>
    </row>
    <row r="20" spans="1:8" x14ac:dyDescent="0.25">
      <c r="H20" t="s">
        <v>7</v>
      </c>
    </row>
    <row r="22" spans="1:8" x14ac:dyDescent="0.25">
      <c r="G22" t="s">
        <v>7</v>
      </c>
    </row>
    <row r="23" spans="1:8" x14ac:dyDescent="0.25">
      <c r="B23" t="s">
        <v>7</v>
      </c>
    </row>
  </sheetData>
  <mergeCells count="2">
    <mergeCell ref="A1:H1"/>
    <mergeCell ref="A2:H2"/>
  </mergeCells>
  <pageMargins left="0.7" right="0.7" top="0.75" bottom="0.75" header="0.3" footer="0.3"/>
  <pageSetup orientation="portrait" r:id="rId1"/>
  <ignoredErrors>
    <ignoredError sqref="H5 H4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32"/>
  <sheetViews>
    <sheetView tabSelected="1" zoomScaleNormal="100" workbookViewId="0">
      <selection activeCell="Q23" sqref="Q23"/>
    </sheetView>
  </sheetViews>
  <sheetFormatPr defaultRowHeight="15" x14ac:dyDescent="0.25"/>
  <cols>
    <col min="1" max="1" width="10.7109375" bestFit="1" customWidth="1"/>
    <col min="2" max="2" width="23.85546875" style="6" customWidth="1"/>
    <col min="3" max="3" width="57.85546875" style="3" customWidth="1"/>
    <col min="4" max="4" width="19.28515625" customWidth="1"/>
    <col min="5" max="5" width="18.28515625" customWidth="1"/>
  </cols>
  <sheetData>
    <row r="1" spans="1:7" s="2" customFormat="1" ht="30" customHeight="1" x14ac:dyDescent="0.25">
      <c r="A1" s="2">
        <v>2017</v>
      </c>
      <c r="B1" s="6" t="s">
        <v>10</v>
      </c>
      <c r="C1" s="4" t="s">
        <v>9</v>
      </c>
      <c r="D1" s="1" t="s">
        <v>14</v>
      </c>
      <c r="E1" s="1" t="s">
        <v>15</v>
      </c>
      <c r="F1" s="1"/>
    </row>
    <row r="2" spans="1:7" s="19" customFormat="1" x14ac:dyDescent="0.25">
      <c r="A2" s="27">
        <v>42877</v>
      </c>
      <c r="B2" s="33">
        <v>0</v>
      </c>
      <c r="C2" s="22">
        <v>0.29699999094009399</v>
      </c>
      <c r="D2" s="20">
        <f t="shared" ref="D2:D3" si="0">B2*4</f>
        <v>0</v>
      </c>
      <c r="E2" s="33">
        <f t="shared" ref="E2:E3" si="1">C2*4</f>
        <v>1.187999963760376</v>
      </c>
    </row>
    <row r="3" spans="1:7" s="19" customFormat="1" x14ac:dyDescent="0.25">
      <c r="A3" s="27">
        <v>42905</v>
      </c>
      <c r="B3" s="33">
        <v>0</v>
      </c>
      <c r="C3" s="22">
        <v>0.29700000584125519</v>
      </c>
      <c r="D3" s="20">
        <f t="shared" si="0"/>
        <v>0</v>
      </c>
      <c r="E3" s="33">
        <f t="shared" si="1"/>
        <v>1.1880000233650208</v>
      </c>
    </row>
    <row r="4" spans="1:7" s="5" customFormat="1" x14ac:dyDescent="0.25">
      <c r="A4" s="26">
        <v>42906</v>
      </c>
      <c r="B4" s="28">
        <v>0.65</v>
      </c>
      <c r="C4" s="24">
        <v>0.29700000584125519</v>
      </c>
      <c r="D4" s="25">
        <f t="shared" ref="D4:E8" si="2">B4*4</f>
        <v>2.6</v>
      </c>
      <c r="E4" s="28">
        <f t="shared" si="2"/>
        <v>1.1880000233650208</v>
      </c>
    </row>
    <row r="5" spans="1:7" s="5" customFormat="1" x14ac:dyDescent="0.25">
      <c r="A5" s="26">
        <v>42907</v>
      </c>
      <c r="B5" s="28">
        <v>0.65</v>
      </c>
      <c r="C5" s="24">
        <v>0.29700000584125519</v>
      </c>
      <c r="D5" s="25">
        <f t="shared" si="2"/>
        <v>2.6</v>
      </c>
      <c r="E5" s="28">
        <f t="shared" si="2"/>
        <v>1.1880000233650208</v>
      </c>
      <c r="G5" s="19"/>
    </row>
    <row r="6" spans="1:7" s="5" customFormat="1" x14ac:dyDescent="0.25">
      <c r="A6" s="26">
        <v>42908</v>
      </c>
      <c r="B6" s="28">
        <v>0.65</v>
      </c>
      <c r="C6" s="24">
        <v>0.29700000584125519</v>
      </c>
      <c r="D6" s="25">
        <f t="shared" si="2"/>
        <v>2.6</v>
      </c>
      <c r="E6" s="28">
        <f t="shared" si="2"/>
        <v>1.1880000233650208</v>
      </c>
      <c r="G6" s="19"/>
    </row>
    <row r="7" spans="1:7" s="19" customFormat="1" x14ac:dyDescent="0.25">
      <c r="A7" s="26" t="s">
        <v>21</v>
      </c>
      <c r="B7" s="28">
        <v>0.23</v>
      </c>
      <c r="C7" s="24">
        <v>0.29700000584125519</v>
      </c>
      <c r="D7" s="28">
        <f t="shared" si="2"/>
        <v>0.92</v>
      </c>
      <c r="E7" s="28">
        <f t="shared" si="2"/>
        <v>1.1880000233650208</v>
      </c>
    </row>
    <row r="8" spans="1:7" s="5" customFormat="1" x14ac:dyDescent="0.25">
      <c r="A8" s="26" t="s">
        <v>22</v>
      </c>
      <c r="B8" s="28">
        <v>0.66</v>
      </c>
      <c r="C8" s="24">
        <v>0.414000004529953</v>
      </c>
      <c r="D8" s="28">
        <f t="shared" si="2"/>
        <v>2.64</v>
      </c>
      <c r="E8" s="28">
        <f t="shared" si="2"/>
        <v>1.656000018119812</v>
      </c>
      <c r="G8" s="19"/>
    </row>
    <row r="9" spans="1:7" s="5" customFormat="1" x14ac:dyDescent="0.25">
      <c r="A9" s="26">
        <v>42949</v>
      </c>
      <c r="B9" s="28">
        <v>0.6569754000000001</v>
      </c>
      <c r="C9" s="24">
        <v>0.414000004529953</v>
      </c>
      <c r="D9" s="28">
        <f t="shared" ref="D9:D16" si="3">B9*4</f>
        <v>2.6279016000000004</v>
      </c>
      <c r="E9" s="28">
        <f t="shared" ref="E9:E16" si="4">C9*4</f>
        <v>1.656000018119812</v>
      </c>
      <c r="G9" s="19"/>
    </row>
    <row r="10" spans="1:7" s="5" customFormat="1" x14ac:dyDescent="0.25">
      <c r="A10" s="26">
        <v>42950</v>
      </c>
      <c r="B10" s="28">
        <v>0.66638260000000005</v>
      </c>
      <c r="C10" s="24">
        <v>0.414000004529953</v>
      </c>
      <c r="D10" s="28">
        <f t="shared" si="3"/>
        <v>2.6655304000000002</v>
      </c>
      <c r="E10" s="28">
        <f t="shared" si="4"/>
        <v>1.656000018119812</v>
      </c>
      <c r="G10" s="19"/>
    </row>
    <row r="11" spans="1:7" s="5" customFormat="1" ht="14.25" customHeight="1" x14ac:dyDescent="0.25">
      <c r="A11" s="26" t="s">
        <v>23</v>
      </c>
      <c r="B11" s="28">
        <v>0.65697537500000003</v>
      </c>
      <c r="C11" s="24">
        <v>0.414000004529953</v>
      </c>
      <c r="D11" s="28">
        <f t="shared" si="3"/>
        <v>2.6279015000000001</v>
      </c>
      <c r="E11" s="28">
        <f t="shared" si="4"/>
        <v>1.656000018119812</v>
      </c>
      <c r="G11" s="19"/>
    </row>
    <row r="12" spans="1:7" s="5" customFormat="1" x14ac:dyDescent="0.25">
      <c r="A12" s="26" t="s">
        <v>24</v>
      </c>
      <c r="B12" s="28">
        <v>0.65697527499999997</v>
      </c>
      <c r="C12" s="24">
        <v>0.414000004529953</v>
      </c>
      <c r="D12" s="28">
        <f t="shared" si="3"/>
        <v>2.6279010999999999</v>
      </c>
      <c r="E12" s="28">
        <f t="shared" si="4"/>
        <v>1.656000018119812</v>
      </c>
      <c r="G12" s="19"/>
    </row>
    <row r="13" spans="1:7" s="5" customFormat="1" x14ac:dyDescent="0.25">
      <c r="A13" s="26" t="s">
        <v>25</v>
      </c>
      <c r="B13" s="28">
        <v>0.65697525000000001</v>
      </c>
      <c r="C13" s="24">
        <v>0.414000004529953</v>
      </c>
      <c r="D13" s="28">
        <f t="shared" si="3"/>
        <v>2.627901</v>
      </c>
      <c r="E13" s="28">
        <f t="shared" si="4"/>
        <v>1.656000018119812</v>
      </c>
      <c r="G13" s="19"/>
    </row>
    <row r="14" spans="1:7" s="5" customFormat="1" x14ac:dyDescent="0.25">
      <c r="A14" s="26" t="s">
        <v>26</v>
      </c>
      <c r="B14" s="28">
        <v>0.65697534999999996</v>
      </c>
      <c r="C14" s="24">
        <v>0.414000004529953</v>
      </c>
      <c r="D14" s="28">
        <f t="shared" si="3"/>
        <v>2.6279013999999998</v>
      </c>
      <c r="E14" s="28">
        <f t="shared" si="4"/>
        <v>1.656000018119812</v>
      </c>
      <c r="G14" s="19"/>
    </row>
    <row r="15" spans="1:7" s="5" customFormat="1" x14ac:dyDescent="0.25">
      <c r="A15" s="26" t="s">
        <v>27</v>
      </c>
      <c r="B15" s="28">
        <v>0.6569754000000001</v>
      </c>
      <c r="C15" s="24">
        <v>0.414000004529953</v>
      </c>
      <c r="D15" s="28">
        <f t="shared" si="3"/>
        <v>2.6279016000000004</v>
      </c>
      <c r="E15" s="28">
        <f t="shared" si="4"/>
        <v>1.656000018119812</v>
      </c>
      <c r="G15" s="19"/>
    </row>
    <row r="16" spans="1:7" s="5" customFormat="1" x14ac:dyDescent="0.25">
      <c r="A16" s="26" t="s">
        <v>28</v>
      </c>
      <c r="B16" s="28">
        <v>1.140919475</v>
      </c>
      <c r="C16" s="24">
        <v>0.24300000816583633</v>
      </c>
      <c r="D16" s="28">
        <f t="shared" si="3"/>
        <v>4.5636779000000001</v>
      </c>
      <c r="E16" s="28">
        <f t="shared" si="4"/>
        <v>0.97200003266334534</v>
      </c>
      <c r="F16" s="5" t="s">
        <v>7</v>
      </c>
      <c r="G16" s="19"/>
    </row>
    <row r="17" spans="1:10" s="5" customFormat="1" x14ac:dyDescent="0.25">
      <c r="A17" s="27">
        <v>42983</v>
      </c>
      <c r="B17" s="22">
        <v>0</v>
      </c>
      <c r="C17" s="22">
        <v>0.24300000816583633</v>
      </c>
      <c r="D17" s="33">
        <f>B17*4</f>
        <v>0</v>
      </c>
      <c r="E17" s="33">
        <f>C17*4</f>
        <v>0.97200003266334534</v>
      </c>
      <c r="F17" s="5" t="s">
        <v>7</v>
      </c>
      <c r="G17" s="19"/>
    </row>
    <row r="18" spans="1:10" s="5" customFormat="1" x14ac:dyDescent="0.25">
      <c r="A18" s="26">
        <v>42989</v>
      </c>
      <c r="B18" s="28">
        <v>0.55757794999999999</v>
      </c>
      <c r="C18" s="24">
        <v>0.24300000816583633</v>
      </c>
      <c r="D18" s="28">
        <f t="shared" ref="D18:E21" si="5">B18*2</f>
        <v>1.1151559</v>
      </c>
      <c r="E18" s="28">
        <f t="shared" si="5"/>
        <v>0.48600001633167267</v>
      </c>
      <c r="G18" s="19"/>
      <c r="J18" s="5" t="s">
        <v>7</v>
      </c>
    </row>
    <row r="19" spans="1:10" s="5" customFormat="1" x14ac:dyDescent="0.25">
      <c r="A19" s="23" t="s">
        <v>29</v>
      </c>
      <c r="B19" s="28">
        <v>0.55757784999999993</v>
      </c>
      <c r="C19" s="24">
        <v>0.21923999488353729</v>
      </c>
      <c r="D19" s="28">
        <f t="shared" si="5"/>
        <v>1.1151556999999999</v>
      </c>
      <c r="E19" s="28">
        <f t="shared" si="5"/>
        <v>0.43847998976707458</v>
      </c>
      <c r="G19" s="19"/>
    </row>
    <row r="20" spans="1:10" s="19" customFormat="1" x14ac:dyDescent="0.25">
      <c r="A20" s="7" t="s">
        <v>30</v>
      </c>
      <c r="B20" s="28">
        <v>0.55757785000000004</v>
      </c>
      <c r="C20" s="24">
        <v>0.21923999488353729</v>
      </c>
      <c r="D20" s="28">
        <f t="shared" si="5"/>
        <v>1.1151557000000001</v>
      </c>
      <c r="E20" s="28">
        <f t="shared" si="5"/>
        <v>0.43847998976707458</v>
      </c>
    </row>
    <row r="21" spans="1:10" s="19" customFormat="1" x14ac:dyDescent="0.25">
      <c r="A21" s="21">
        <v>43026</v>
      </c>
      <c r="B21" s="33">
        <v>0</v>
      </c>
      <c r="C21" s="22">
        <v>0.21923999488353729</v>
      </c>
      <c r="D21" s="33">
        <f t="shared" si="5"/>
        <v>0</v>
      </c>
      <c r="E21" s="33">
        <f t="shared" si="5"/>
        <v>0.43847998976707458</v>
      </c>
    </row>
    <row r="22" spans="1:10" x14ac:dyDescent="0.25">
      <c r="A22" t="s">
        <v>31</v>
      </c>
      <c r="B22" s="28">
        <v>0.40283336999999997</v>
      </c>
      <c r="C22" s="24">
        <v>0.21923999488353729</v>
      </c>
      <c r="D22" s="28">
        <f>B22*3</f>
        <v>1.2085001099999999</v>
      </c>
      <c r="E22" s="28">
        <f>C22*3</f>
        <v>0.65771998465061188</v>
      </c>
    </row>
    <row r="23" spans="1:10" x14ac:dyDescent="0.25">
      <c r="A23" t="s">
        <v>32</v>
      </c>
      <c r="B23" s="28">
        <v>0.85849752499999998</v>
      </c>
      <c r="C23" s="24">
        <v>0.21923999488353729</v>
      </c>
      <c r="D23" s="28">
        <f t="shared" ref="D23:E23" si="6">B23*4</f>
        <v>3.4339900999999999</v>
      </c>
      <c r="E23" s="28">
        <f t="shared" si="6"/>
        <v>0.87695997953414917</v>
      </c>
    </row>
    <row r="24" spans="1:10" s="6" customFormat="1" x14ac:dyDescent="0.25">
      <c r="A24" s="25" t="s">
        <v>33</v>
      </c>
      <c r="B24" s="28">
        <v>0.55757769999999995</v>
      </c>
      <c r="C24" s="24">
        <v>0.21923999488353729</v>
      </c>
      <c r="D24" s="28">
        <f t="shared" ref="D24:E25" si="7">B24*2</f>
        <v>1.1151553999999999</v>
      </c>
      <c r="E24" s="28">
        <f t="shared" si="7"/>
        <v>0.43847998976707458</v>
      </c>
    </row>
    <row r="25" spans="1:10" x14ac:dyDescent="0.25">
      <c r="A25" t="s">
        <v>34</v>
      </c>
      <c r="B25" s="28">
        <v>0.56000000000000005</v>
      </c>
      <c r="C25" s="24">
        <v>0.21923999488353729</v>
      </c>
      <c r="D25" s="28">
        <f t="shared" si="7"/>
        <v>1.1200000000000001</v>
      </c>
      <c r="E25" s="28">
        <f t="shared" si="7"/>
        <v>0.43847998976707458</v>
      </c>
    </row>
    <row r="28" spans="1:10" s="6" customFormat="1" x14ac:dyDescent="0.25">
      <c r="A28" s="20" t="s">
        <v>19</v>
      </c>
      <c r="B28" s="20"/>
      <c r="C28" s="20"/>
    </row>
    <row r="29" spans="1:10" x14ac:dyDescent="0.25">
      <c r="I29" t="s">
        <v>7</v>
      </c>
    </row>
    <row r="32" spans="1:10" x14ac:dyDescent="0.25">
      <c r="D32" t="s">
        <v>7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36"/>
  <sheetViews>
    <sheetView workbookViewId="0">
      <selection activeCell="G25" sqref="G25"/>
    </sheetView>
  </sheetViews>
  <sheetFormatPr defaultRowHeight="15" x14ac:dyDescent="0.25"/>
  <cols>
    <col min="1" max="1" width="10.7109375" style="3" bestFit="1" customWidth="1"/>
    <col min="2" max="2" width="22.28515625" style="6" customWidth="1"/>
    <col min="3" max="3" width="51.140625" style="3" customWidth="1"/>
    <col min="4" max="4" width="17" style="6" bestFit="1" customWidth="1"/>
    <col min="5" max="5" width="15.28515625" style="6" bestFit="1" customWidth="1"/>
    <col min="6" max="6" width="17.85546875" style="3" customWidth="1"/>
    <col min="7" max="16384" width="9.140625" style="3"/>
  </cols>
  <sheetData>
    <row r="1" spans="1:6" x14ac:dyDescent="0.25">
      <c r="A1" s="3">
        <v>2017</v>
      </c>
      <c r="B1" s="6" t="s">
        <v>11</v>
      </c>
      <c r="C1" s="4" t="s">
        <v>9</v>
      </c>
      <c r="D1" s="4" t="s">
        <v>14</v>
      </c>
      <c r="E1" s="4" t="s">
        <v>15</v>
      </c>
      <c r="F1" s="4"/>
    </row>
    <row r="2" spans="1:6" s="6" customFormat="1" x14ac:dyDescent="0.25">
      <c r="A2" s="30">
        <v>42858</v>
      </c>
      <c r="B2" s="8">
        <v>0</v>
      </c>
      <c r="C2" s="37">
        <v>2.987999901175499</v>
      </c>
      <c r="D2" s="20">
        <f t="shared" ref="D2:D12" si="0">B2*4</f>
        <v>0</v>
      </c>
      <c r="E2" s="33">
        <f t="shared" ref="E2:E12" si="1">C2*4</f>
        <v>11.951999604701996</v>
      </c>
      <c r="F2" s="4"/>
    </row>
    <row r="3" spans="1:6" s="6" customFormat="1" x14ac:dyDescent="0.25">
      <c r="A3" s="30">
        <v>42859</v>
      </c>
      <c r="B3" s="8">
        <v>0</v>
      </c>
      <c r="C3" s="37">
        <v>2.987999901175499</v>
      </c>
      <c r="D3" s="20">
        <f t="shared" si="0"/>
        <v>0</v>
      </c>
      <c r="E3" s="33">
        <f t="shared" si="1"/>
        <v>11.951999604701996</v>
      </c>
      <c r="F3" s="4"/>
    </row>
    <row r="4" spans="1:6" s="6" customFormat="1" x14ac:dyDescent="0.25">
      <c r="A4" s="30">
        <v>42860</v>
      </c>
      <c r="B4" s="8">
        <v>0</v>
      </c>
      <c r="C4" s="37">
        <v>2.987999901175499</v>
      </c>
      <c r="D4" s="20">
        <f t="shared" si="0"/>
        <v>0</v>
      </c>
      <c r="E4" s="33">
        <f t="shared" si="1"/>
        <v>11.951999604701996</v>
      </c>
      <c r="F4" s="4"/>
    </row>
    <row r="5" spans="1:6" s="6" customFormat="1" x14ac:dyDescent="0.25">
      <c r="A5" s="30">
        <v>42879</v>
      </c>
      <c r="B5" s="8">
        <v>0</v>
      </c>
      <c r="C5" s="37">
        <v>2.987999901175499</v>
      </c>
      <c r="D5" s="20">
        <f t="shared" si="0"/>
        <v>0</v>
      </c>
      <c r="E5" s="33">
        <f t="shared" si="1"/>
        <v>11.951999604701996</v>
      </c>
      <c r="F5" s="4"/>
    </row>
    <row r="6" spans="1:6" s="6" customFormat="1" x14ac:dyDescent="0.25">
      <c r="A6" s="30">
        <v>42886</v>
      </c>
      <c r="B6" s="8">
        <v>0</v>
      </c>
      <c r="C6" s="37">
        <v>2.987999901175499</v>
      </c>
      <c r="D6" s="20">
        <f t="shared" si="0"/>
        <v>0</v>
      </c>
      <c r="E6" s="33">
        <f t="shared" si="1"/>
        <v>11.951999604701996</v>
      </c>
      <c r="F6" s="4"/>
    </row>
    <row r="7" spans="1:6" s="6" customFormat="1" x14ac:dyDescent="0.25">
      <c r="A7" s="30">
        <v>42901</v>
      </c>
      <c r="B7" s="8">
        <v>0</v>
      </c>
      <c r="C7" s="37">
        <v>4.4100000709295273</v>
      </c>
      <c r="D7" s="20">
        <f t="shared" si="0"/>
        <v>0</v>
      </c>
      <c r="E7" s="33">
        <f t="shared" si="1"/>
        <v>17.640000283718109</v>
      </c>
      <c r="F7" s="4"/>
    </row>
    <row r="8" spans="1:6" s="6" customFormat="1" x14ac:dyDescent="0.25">
      <c r="A8" s="30">
        <v>42902</v>
      </c>
      <c r="B8" s="8">
        <v>0</v>
      </c>
      <c r="C8" s="37">
        <v>4.4100000709295273</v>
      </c>
      <c r="D8" s="20">
        <f t="shared" si="0"/>
        <v>0</v>
      </c>
      <c r="E8" s="33">
        <f t="shared" si="1"/>
        <v>17.640000283718109</v>
      </c>
      <c r="F8" s="4"/>
    </row>
    <row r="9" spans="1:6" s="6" customFormat="1" x14ac:dyDescent="0.25">
      <c r="A9" s="30">
        <v>42906</v>
      </c>
      <c r="B9" s="8">
        <v>0</v>
      </c>
      <c r="C9" s="37">
        <v>4.4100000709295273</v>
      </c>
      <c r="D9" s="20">
        <f t="shared" si="0"/>
        <v>0</v>
      </c>
      <c r="E9" s="33">
        <f t="shared" si="1"/>
        <v>17.640000283718109</v>
      </c>
      <c r="F9" s="4"/>
    </row>
    <row r="10" spans="1:6" s="6" customFormat="1" x14ac:dyDescent="0.25">
      <c r="A10" s="30">
        <v>42921</v>
      </c>
      <c r="B10" s="8">
        <v>0</v>
      </c>
      <c r="C10" s="37">
        <v>4.4100000709295273</v>
      </c>
      <c r="D10" s="20">
        <f t="shared" si="0"/>
        <v>0</v>
      </c>
      <c r="E10" s="33">
        <f t="shared" si="1"/>
        <v>17.640000283718109</v>
      </c>
      <c r="F10" s="4"/>
    </row>
    <row r="11" spans="1:6" s="6" customFormat="1" x14ac:dyDescent="0.25">
      <c r="A11" s="30">
        <v>42923</v>
      </c>
      <c r="B11" s="8">
        <v>0</v>
      </c>
      <c r="C11" s="37">
        <v>4.4100000709295273</v>
      </c>
      <c r="D11" s="20">
        <f t="shared" si="0"/>
        <v>0</v>
      </c>
      <c r="E11" s="33">
        <f t="shared" si="1"/>
        <v>17.640000283718109</v>
      </c>
      <c r="F11" s="4"/>
    </row>
    <row r="12" spans="1:6" s="6" customFormat="1" x14ac:dyDescent="0.25">
      <c r="A12" s="31" t="s">
        <v>22</v>
      </c>
      <c r="B12" s="32">
        <v>3.28</v>
      </c>
      <c r="C12" s="36">
        <v>4.2570002228021622</v>
      </c>
      <c r="D12" s="25">
        <f t="shared" si="0"/>
        <v>13.12</v>
      </c>
      <c r="E12" s="28">
        <f t="shared" si="1"/>
        <v>17.028000891208649</v>
      </c>
      <c r="F12" s="4"/>
    </row>
    <row r="13" spans="1:6" s="6" customFormat="1" x14ac:dyDescent="0.25">
      <c r="A13" s="31">
        <v>42949</v>
      </c>
      <c r="B13" s="32">
        <v>3.28</v>
      </c>
      <c r="C13" s="36">
        <v>4.2570002228021622</v>
      </c>
      <c r="D13" s="25">
        <f t="shared" ref="D13:D18" si="2">B13*4</f>
        <v>13.12</v>
      </c>
      <c r="E13" s="28">
        <f t="shared" ref="E13:E18" si="3">C13*4</f>
        <v>17.028000891208649</v>
      </c>
      <c r="F13" s="4"/>
    </row>
    <row r="14" spans="1:6" s="6" customFormat="1" x14ac:dyDescent="0.25">
      <c r="A14" s="31" t="s">
        <v>24</v>
      </c>
      <c r="B14" s="32">
        <v>2.5299999999999998</v>
      </c>
      <c r="C14" s="36">
        <v>4.2570002228021622</v>
      </c>
      <c r="D14" s="25">
        <f>B14*3</f>
        <v>7.59</v>
      </c>
      <c r="E14" s="28">
        <f>C14*3</f>
        <v>12.771000668406487</v>
      </c>
      <c r="F14" s="4"/>
    </row>
    <row r="15" spans="1:6" s="6" customFormat="1" x14ac:dyDescent="0.25">
      <c r="A15" s="30">
        <v>42976</v>
      </c>
      <c r="B15" s="8">
        <v>0</v>
      </c>
      <c r="C15" s="37">
        <v>4.3</v>
      </c>
      <c r="D15" s="20">
        <f t="shared" si="2"/>
        <v>0</v>
      </c>
      <c r="E15" s="33">
        <f t="shared" si="3"/>
        <v>17.2</v>
      </c>
      <c r="F15" s="4"/>
    </row>
    <row r="16" spans="1:6" s="6" customFormat="1" x14ac:dyDescent="0.25">
      <c r="A16" s="31" t="s">
        <v>26</v>
      </c>
      <c r="B16" s="32">
        <v>3.84</v>
      </c>
      <c r="C16" s="36">
        <v>4.2570002228021622</v>
      </c>
      <c r="D16" s="25">
        <f>B16*2</f>
        <v>7.68</v>
      </c>
      <c r="E16" s="28">
        <f>C16*2</f>
        <v>8.5140004456043243</v>
      </c>
      <c r="F16" s="4"/>
    </row>
    <row r="17" spans="1:9" s="6" customFormat="1" x14ac:dyDescent="0.25">
      <c r="A17" s="31" t="s">
        <v>27</v>
      </c>
      <c r="B17" s="32">
        <v>3.29</v>
      </c>
      <c r="C17" s="36">
        <v>4.2570002228021622</v>
      </c>
      <c r="D17" s="25">
        <f t="shared" si="2"/>
        <v>13.16</v>
      </c>
      <c r="E17" s="28">
        <f t="shared" si="3"/>
        <v>17.028000891208649</v>
      </c>
      <c r="F17" s="4"/>
    </row>
    <row r="18" spans="1:9" s="6" customFormat="1" x14ac:dyDescent="0.25">
      <c r="A18" s="31" t="s">
        <v>28</v>
      </c>
      <c r="B18" s="32">
        <v>3.04</v>
      </c>
      <c r="C18" s="36">
        <v>4.5269998908042908</v>
      </c>
      <c r="D18" s="25">
        <f t="shared" si="2"/>
        <v>12.16</v>
      </c>
      <c r="E18" s="28">
        <f t="shared" si="3"/>
        <v>18.107999563217163</v>
      </c>
      <c r="F18" s="4"/>
    </row>
    <row r="19" spans="1:9" s="6" customFormat="1" x14ac:dyDescent="0.25">
      <c r="A19" s="30">
        <v>42989</v>
      </c>
      <c r="B19" s="8">
        <v>0</v>
      </c>
      <c r="C19" s="37">
        <v>4.5269998908042908</v>
      </c>
      <c r="D19" s="20">
        <f>B19*2</f>
        <v>0</v>
      </c>
      <c r="E19" s="33">
        <f>C19*2</f>
        <v>9.0539997816085815</v>
      </c>
      <c r="F19" s="4"/>
    </row>
    <row r="20" spans="1:9" s="6" customFormat="1" x14ac:dyDescent="0.25">
      <c r="A20" s="30">
        <v>43003</v>
      </c>
      <c r="B20" s="8">
        <v>0</v>
      </c>
      <c r="C20" s="37">
        <v>4.5269998908042908</v>
      </c>
      <c r="D20" s="20">
        <f>B20*2</f>
        <v>0</v>
      </c>
      <c r="E20" s="33">
        <f>C20*2</f>
        <v>9.0539997816085815</v>
      </c>
      <c r="F20" s="4"/>
    </row>
    <row r="21" spans="1:9" s="6" customFormat="1" x14ac:dyDescent="0.25">
      <c r="A21" s="30">
        <v>43012</v>
      </c>
      <c r="B21" s="8">
        <v>0</v>
      </c>
      <c r="C21" s="37">
        <v>4.26</v>
      </c>
      <c r="D21" s="20">
        <f t="shared" ref="D21:D24" si="4">B21*2</f>
        <v>0</v>
      </c>
      <c r="E21" s="33">
        <f t="shared" ref="E21:E24" si="5">C21*2</f>
        <v>8.52</v>
      </c>
      <c r="F21" s="4"/>
    </row>
    <row r="22" spans="1:9" s="6" customFormat="1" x14ac:dyDescent="0.25">
      <c r="A22" s="30">
        <v>43017</v>
      </c>
      <c r="B22" s="8">
        <v>0</v>
      </c>
      <c r="C22" s="37">
        <v>4.26</v>
      </c>
      <c r="D22" s="20">
        <f t="shared" si="4"/>
        <v>0</v>
      </c>
      <c r="E22" s="33">
        <f t="shared" si="5"/>
        <v>8.52</v>
      </c>
      <c r="F22" s="4"/>
      <c r="I22" s="6" t="s">
        <v>7</v>
      </c>
    </row>
    <row r="23" spans="1:9" s="6" customFormat="1" x14ac:dyDescent="0.25">
      <c r="A23" s="30">
        <v>43024</v>
      </c>
      <c r="B23" s="8">
        <v>0</v>
      </c>
      <c r="C23" s="37">
        <v>4.26</v>
      </c>
      <c r="D23" s="20">
        <f t="shared" ref="D23" si="6">B23*2</f>
        <v>0</v>
      </c>
      <c r="E23" s="33">
        <f t="shared" ref="E23" si="7">C23*2</f>
        <v>8.52</v>
      </c>
      <c r="F23" s="4"/>
    </row>
    <row r="24" spans="1:9" s="6" customFormat="1" x14ac:dyDescent="0.25">
      <c r="A24" s="30">
        <v>43026</v>
      </c>
      <c r="B24" s="8">
        <v>0</v>
      </c>
      <c r="C24" s="37">
        <v>4.2599701285362244</v>
      </c>
      <c r="D24" s="20">
        <f t="shared" si="4"/>
        <v>0</v>
      </c>
      <c r="E24" s="33">
        <f t="shared" si="5"/>
        <v>8.5199402570724487</v>
      </c>
      <c r="F24" s="4"/>
    </row>
    <row r="25" spans="1:9" s="6" customFormat="1" x14ac:dyDescent="0.25">
      <c r="A25" s="31" t="s">
        <v>31</v>
      </c>
      <c r="B25" s="36">
        <v>3.8004445000000002</v>
      </c>
      <c r="C25" s="36">
        <v>4.2599701285362244</v>
      </c>
      <c r="D25" s="24">
        <f>B25*2</f>
        <v>7.6008890000000005</v>
      </c>
      <c r="E25" s="28">
        <f>C25*2</f>
        <v>8.5199402570724487</v>
      </c>
      <c r="F25" s="4"/>
    </row>
    <row r="26" spans="1:9" s="6" customFormat="1" x14ac:dyDescent="0.25">
      <c r="A26" s="31" t="s">
        <v>32</v>
      </c>
      <c r="B26" s="36">
        <v>3.1443989999999999</v>
      </c>
      <c r="C26" s="36">
        <v>4.2599701285362244</v>
      </c>
      <c r="D26" s="28">
        <f>B26*4</f>
        <v>12.577596</v>
      </c>
      <c r="E26" s="28">
        <f>C26*4</f>
        <v>17.039880514144897</v>
      </c>
      <c r="F26" s="4"/>
      <c r="G26" s="10"/>
      <c r="I26" s="6" t="s">
        <v>7</v>
      </c>
    </row>
    <row r="27" spans="1:9" s="6" customFormat="1" x14ac:dyDescent="0.25">
      <c r="A27" s="31" t="s">
        <v>33</v>
      </c>
      <c r="B27" s="36">
        <v>3.8004445000000002</v>
      </c>
      <c r="C27" s="36">
        <v>4.2599701285362244</v>
      </c>
      <c r="D27" s="24">
        <f>B27*2</f>
        <v>7.6008890000000005</v>
      </c>
      <c r="E27" s="28">
        <f>C27*2</f>
        <v>8.5199402570724487</v>
      </c>
      <c r="F27" s="4"/>
    </row>
    <row r="28" spans="1:9" s="5" customFormat="1" x14ac:dyDescent="0.25">
      <c r="A28" s="7"/>
      <c r="B28" s="11"/>
      <c r="C28" s="19"/>
      <c r="D28" s="19"/>
      <c r="E28" s="19"/>
      <c r="G28" s="10"/>
    </row>
    <row r="29" spans="1:9" s="20" customFormat="1" x14ac:dyDescent="0.25">
      <c r="A29" s="21"/>
      <c r="B29" s="22"/>
      <c r="F29" s="20" t="s">
        <v>7</v>
      </c>
    </row>
    <row r="30" spans="1:9" s="6" customFormat="1" x14ac:dyDescent="0.25">
      <c r="A30" s="20" t="s">
        <v>19</v>
      </c>
      <c r="B30" s="20"/>
      <c r="C30" s="20"/>
    </row>
    <row r="33" spans="3:3" x14ac:dyDescent="0.25">
      <c r="C33" s="3" t="s">
        <v>7</v>
      </c>
    </row>
    <row r="36" spans="3:3" x14ac:dyDescent="0.25">
      <c r="C36" s="3" t="s">
        <v>7</v>
      </c>
    </row>
  </sheetData>
  <pageMargins left="0.7" right="0.7" top="0.75" bottom="0.75" header="0.3" footer="0.3"/>
  <pageSetup orientation="portrait" r:id="rId1"/>
  <ignoredErrors>
    <ignoredError sqref="D25:E25 D16:E16 D14:E14 D19:E19 D26:E26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29"/>
  <sheetViews>
    <sheetView workbookViewId="0">
      <selection activeCell="C2" sqref="C2:C25"/>
    </sheetView>
  </sheetViews>
  <sheetFormatPr defaultRowHeight="15" x14ac:dyDescent="0.25"/>
  <cols>
    <col min="1" max="1" width="10.7109375" style="6" bestFit="1" customWidth="1"/>
    <col min="2" max="2" width="23.85546875" style="6" customWidth="1"/>
    <col min="3" max="3" width="57.85546875" style="6" customWidth="1"/>
    <col min="4" max="4" width="19.28515625" style="6" customWidth="1"/>
    <col min="5" max="5" width="18.28515625" style="6" customWidth="1"/>
    <col min="6" max="16384" width="9.140625" style="6"/>
  </cols>
  <sheetData>
    <row r="1" spans="1:10" ht="30" customHeight="1" x14ac:dyDescent="0.25">
      <c r="A1" s="6">
        <v>2017</v>
      </c>
      <c r="B1" s="6" t="s">
        <v>36</v>
      </c>
      <c r="C1" s="4" t="s">
        <v>9</v>
      </c>
      <c r="D1" s="4" t="s">
        <v>14</v>
      </c>
      <c r="E1" s="4" t="s">
        <v>15</v>
      </c>
      <c r="F1" s="4"/>
    </row>
    <row r="2" spans="1:10" s="19" customFormat="1" x14ac:dyDescent="0.25">
      <c r="A2" s="26" t="s">
        <v>37</v>
      </c>
      <c r="B2" s="28">
        <v>6.9847399999999995</v>
      </c>
      <c r="C2" s="24">
        <v>11.00407737493515</v>
      </c>
      <c r="D2" s="28">
        <f t="shared" ref="D2:E13" si="0">B2*4</f>
        <v>27.938959999999998</v>
      </c>
      <c r="E2" s="28">
        <f t="shared" si="0"/>
        <v>44.016309499740601</v>
      </c>
    </row>
    <row r="3" spans="1:10" s="19" customFormat="1" x14ac:dyDescent="0.25">
      <c r="A3" s="26">
        <v>42954</v>
      </c>
      <c r="B3" s="28">
        <v>2.2791391000000001</v>
      </c>
      <c r="C3" s="24">
        <v>8.685474693775177</v>
      </c>
      <c r="D3" s="28">
        <f>B3*1</f>
        <v>2.2791391000000001</v>
      </c>
      <c r="E3" s="28">
        <f>C3*1</f>
        <v>8.685474693775177</v>
      </c>
    </row>
    <row r="4" spans="1:10" s="19" customFormat="1" x14ac:dyDescent="0.25">
      <c r="A4" s="26">
        <v>42955</v>
      </c>
      <c r="B4" s="28">
        <v>4.2360536</v>
      </c>
      <c r="C4" s="24">
        <v>8.7808549553155899</v>
      </c>
      <c r="D4" s="28">
        <f>B4*2</f>
        <v>8.4721071999999999</v>
      </c>
      <c r="E4" s="28">
        <f>C4*2</f>
        <v>17.56170991063118</v>
      </c>
    </row>
    <row r="5" spans="1:10" s="19" customFormat="1" x14ac:dyDescent="0.25">
      <c r="A5" s="27">
        <v>42956</v>
      </c>
      <c r="B5" s="33">
        <v>0</v>
      </c>
      <c r="C5" s="22">
        <v>6.5971907824277878</v>
      </c>
      <c r="D5" s="33">
        <f t="shared" si="0"/>
        <v>0</v>
      </c>
      <c r="E5" s="33">
        <f t="shared" si="0"/>
        <v>26.388763129711151</v>
      </c>
    </row>
    <row r="6" spans="1:10" s="19" customFormat="1" x14ac:dyDescent="0.25">
      <c r="A6" s="27">
        <v>42957</v>
      </c>
      <c r="B6" s="33">
        <v>0</v>
      </c>
      <c r="C6" s="22">
        <v>6.6210597008466721</v>
      </c>
      <c r="D6" s="33">
        <f t="shared" si="0"/>
        <v>0</v>
      </c>
      <c r="E6" s="33">
        <f t="shared" si="0"/>
        <v>26.484238803386688</v>
      </c>
    </row>
    <row r="7" spans="1:10" s="19" customFormat="1" ht="14.25" customHeight="1" x14ac:dyDescent="0.25">
      <c r="A7" s="27">
        <v>42958</v>
      </c>
      <c r="B7" s="33">
        <v>0</v>
      </c>
      <c r="C7" s="22">
        <v>8.8703673630952835</v>
      </c>
      <c r="D7" s="33">
        <f t="shared" si="0"/>
        <v>0</v>
      </c>
      <c r="E7" s="33">
        <f t="shared" si="0"/>
        <v>35.481469452381134</v>
      </c>
    </row>
    <row r="8" spans="1:10" s="19" customFormat="1" x14ac:dyDescent="0.25">
      <c r="A8" s="27">
        <v>42969</v>
      </c>
      <c r="B8" s="33">
        <v>0</v>
      </c>
      <c r="C8" s="22">
        <v>8.7788113355636597</v>
      </c>
      <c r="D8" s="33">
        <f t="shared" si="0"/>
        <v>0</v>
      </c>
      <c r="E8" s="33">
        <f t="shared" si="0"/>
        <v>35.115245342254639</v>
      </c>
    </row>
    <row r="9" spans="1:10" s="19" customFormat="1" x14ac:dyDescent="0.25">
      <c r="A9" s="27">
        <v>42974</v>
      </c>
      <c r="B9" s="33">
        <v>0</v>
      </c>
      <c r="C9" s="22">
        <v>6.51364965736866</v>
      </c>
      <c r="D9" s="33">
        <f t="shared" si="0"/>
        <v>0</v>
      </c>
      <c r="E9" s="33">
        <f t="shared" si="0"/>
        <v>26.05459862947464</v>
      </c>
    </row>
    <row r="10" spans="1:10" s="19" customFormat="1" x14ac:dyDescent="0.25">
      <c r="A10" s="26" t="s">
        <v>24</v>
      </c>
      <c r="B10" s="28">
        <v>6.0976870000000005</v>
      </c>
      <c r="C10" s="24">
        <v>9.7932707667350769</v>
      </c>
      <c r="D10" s="28">
        <f t="shared" si="0"/>
        <v>24.390748000000002</v>
      </c>
      <c r="E10" s="28">
        <f t="shared" si="0"/>
        <v>39.173083066940308</v>
      </c>
      <c r="F10" s="19" t="s">
        <v>7</v>
      </c>
    </row>
    <row r="11" spans="1:10" s="19" customFormat="1" x14ac:dyDescent="0.25">
      <c r="A11" s="26" t="s">
        <v>25</v>
      </c>
      <c r="B11" s="24">
        <v>5.8611075000000001</v>
      </c>
      <c r="C11" s="24">
        <v>7.1461748331785202</v>
      </c>
      <c r="D11" s="28">
        <f t="shared" si="0"/>
        <v>23.444430000000001</v>
      </c>
      <c r="E11" s="28">
        <f t="shared" si="0"/>
        <v>28.584699332714081</v>
      </c>
      <c r="F11" s="19" t="s">
        <v>7</v>
      </c>
    </row>
    <row r="12" spans="1:10" s="19" customFormat="1" x14ac:dyDescent="0.25">
      <c r="A12" s="27">
        <v>42977</v>
      </c>
      <c r="B12" s="33">
        <v>0</v>
      </c>
      <c r="C12" s="22">
        <v>10.807730436325073</v>
      </c>
      <c r="D12" s="33">
        <f t="shared" si="0"/>
        <v>0</v>
      </c>
      <c r="E12" s="33">
        <f t="shared" si="0"/>
        <v>43.230921745300293</v>
      </c>
      <c r="J12" s="19" t="s">
        <v>7</v>
      </c>
    </row>
    <row r="13" spans="1:10" s="19" customFormat="1" x14ac:dyDescent="0.25">
      <c r="A13" s="26" t="s">
        <v>27</v>
      </c>
      <c r="B13" s="28">
        <v>8.1617929999999994</v>
      </c>
      <c r="C13" s="24">
        <v>11.445857927203178</v>
      </c>
      <c r="D13" s="28">
        <f t="shared" si="0"/>
        <v>32.647171999999998</v>
      </c>
      <c r="E13" s="28">
        <f t="shared" si="0"/>
        <v>45.783431708812714</v>
      </c>
    </row>
    <row r="14" spans="1:10" s="19" customFormat="1" x14ac:dyDescent="0.25">
      <c r="A14" s="26" t="s">
        <v>28</v>
      </c>
      <c r="B14" s="28">
        <v>8.8393630000000005</v>
      </c>
      <c r="C14" s="24">
        <v>11.691292032599449</v>
      </c>
      <c r="D14" s="28">
        <f t="shared" ref="D14:E25" si="1">B14*4</f>
        <v>35.357452000000002</v>
      </c>
      <c r="E14" s="28">
        <f t="shared" si="1"/>
        <v>46.765168130397797</v>
      </c>
    </row>
    <row r="15" spans="1:10" x14ac:dyDescent="0.25">
      <c r="A15" s="26">
        <v>42980</v>
      </c>
      <c r="B15" s="28">
        <v>10.6783678</v>
      </c>
      <c r="C15" s="24">
        <v>8.4231596440076828</v>
      </c>
      <c r="D15" s="28">
        <f t="shared" si="1"/>
        <v>42.713471200000001</v>
      </c>
      <c r="E15" s="28">
        <f t="shared" si="1"/>
        <v>33.692638576030731</v>
      </c>
    </row>
    <row r="16" spans="1:10" x14ac:dyDescent="0.25">
      <c r="A16" s="27">
        <v>42981</v>
      </c>
      <c r="B16" s="33">
        <v>0</v>
      </c>
      <c r="C16" s="22">
        <v>12.787562817335129</v>
      </c>
      <c r="D16" s="33">
        <f t="shared" ref="D16" si="2">B16*4</f>
        <v>0</v>
      </c>
      <c r="E16" s="33">
        <f t="shared" ref="E16" si="3">C16*4</f>
        <v>51.150251269340515</v>
      </c>
    </row>
    <row r="17" spans="1:9" x14ac:dyDescent="0.25">
      <c r="A17" s="26">
        <v>42983</v>
      </c>
      <c r="B17" s="28">
        <v>3.33</v>
      </c>
      <c r="C17" s="24">
        <v>8.7803418835004177</v>
      </c>
      <c r="D17" s="28">
        <f>B17*3</f>
        <v>9.99</v>
      </c>
      <c r="E17" s="28">
        <f>C17*3</f>
        <v>26.341025650501251</v>
      </c>
    </row>
    <row r="18" spans="1:9" x14ac:dyDescent="0.25">
      <c r="A18" s="27">
        <v>42985</v>
      </c>
      <c r="B18" s="33">
        <v>0</v>
      </c>
      <c r="C18" s="22">
        <v>6.5017153769731522</v>
      </c>
      <c r="D18" s="33">
        <f t="shared" si="1"/>
        <v>0</v>
      </c>
      <c r="E18" s="33">
        <f t="shared" si="1"/>
        <v>26.006861507892609</v>
      </c>
    </row>
    <row r="19" spans="1:9" x14ac:dyDescent="0.25">
      <c r="A19" s="27">
        <v>42988</v>
      </c>
      <c r="B19" s="33">
        <v>0</v>
      </c>
      <c r="C19" s="22">
        <v>6.6568628400564194</v>
      </c>
      <c r="D19" s="33">
        <f t="shared" si="1"/>
        <v>0</v>
      </c>
      <c r="E19" s="33">
        <f t="shared" si="1"/>
        <v>26.627451360225677</v>
      </c>
    </row>
    <row r="20" spans="1:9" x14ac:dyDescent="0.25">
      <c r="A20" s="26" t="s">
        <v>38</v>
      </c>
      <c r="B20" s="28">
        <v>3.4357581000000001</v>
      </c>
      <c r="C20" s="24">
        <v>7.1223059445619583</v>
      </c>
      <c r="D20" s="28">
        <f t="shared" si="1"/>
        <v>13.743032400000001</v>
      </c>
      <c r="E20" s="28">
        <f t="shared" si="1"/>
        <v>28.489223778247833</v>
      </c>
    </row>
    <row r="21" spans="1:9" x14ac:dyDescent="0.25">
      <c r="A21" s="26" t="s">
        <v>39</v>
      </c>
      <c r="B21" s="28">
        <v>1.9245206000000001</v>
      </c>
      <c r="C21" s="24">
        <v>6.7762071937322617</v>
      </c>
      <c r="D21" s="28">
        <f t="shared" si="1"/>
        <v>7.6980824000000005</v>
      </c>
      <c r="E21" s="28">
        <f t="shared" si="1"/>
        <v>27.104828774929047</v>
      </c>
    </row>
    <row r="22" spans="1:9" x14ac:dyDescent="0.25">
      <c r="A22" s="26" t="s">
        <v>40</v>
      </c>
      <c r="B22" s="28">
        <v>0.32410860000000002</v>
      </c>
      <c r="C22" s="24">
        <v>6.0124034434556961</v>
      </c>
      <c r="D22" s="28">
        <f t="shared" si="1"/>
        <v>1.2964344000000001</v>
      </c>
      <c r="E22" s="28">
        <f t="shared" si="1"/>
        <v>24.049613773822784</v>
      </c>
    </row>
    <row r="23" spans="1:9" x14ac:dyDescent="0.25">
      <c r="A23" s="26">
        <v>43004</v>
      </c>
      <c r="B23" s="28">
        <v>0.88311380000000006</v>
      </c>
      <c r="C23" s="24">
        <v>5.8453211337327957</v>
      </c>
      <c r="D23" s="28">
        <f t="shared" si="1"/>
        <v>3.5324552000000002</v>
      </c>
      <c r="E23" s="28">
        <f t="shared" si="1"/>
        <v>23.381284534931183</v>
      </c>
    </row>
    <row r="24" spans="1:9" x14ac:dyDescent="0.25">
      <c r="A24" s="27">
        <v>43005</v>
      </c>
      <c r="B24" s="33">
        <v>0</v>
      </c>
      <c r="C24" s="22">
        <v>7.9535127729177475</v>
      </c>
      <c r="D24" s="33">
        <f t="shared" ref="D24" si="4">B24*4</f>
        <v>0</v>
      </c>
      <c r="E24" s="33">
        <f t="shared" ref="E24" si="5">C24*4</f>
        <v>31.81405109167099</v>
      </c>
    </row>
    <row r="25" spans="1:9" x14ac:dyDescent="0.25">
      <c r="A25" s="26">
        <v>43006</v>
      </c>
      <c r="B25" s="28">
        <v>0.93</v>
      </c>
      <c r="C25" s="24">
        <v>8.1275658458471298</v>
      </c>
      <c r="D25" s="28">
        <f t="shared" si="1"/>
        <v>3.72</v>
      </c>
      <c r="E25" s="28">
        <f t="shared" si="1"/>
        <v>32.510263383388519</v>
      </c>
      <c r="I25" s="6" t="s">
        <v>7</v>
      </c>
    </row>
    <row r="26" spans="1:9" x14ac:dyDescent="0.25">
      <c r="A26" s="32"/>
      <c r="B26" s="32"/>
      <c r="C26" s="32"/>
      <c r="D26" s="32"/>
      <c r="E26" s="32"/>
    </row>
    <row r="27" spans="1:9" x14ac:dyDescent="0.25">
      <c r="A27" s="32"/>
      <c r="B27" s="32"/>
      <c r="C27" s="32"/>
      <c r="D27" s="32"/>
      <c r="E27" s="32"/>
    </row>
    <row r="28" spans="1:9" x14ac:dyDescent="0.25">
      <c r="A28" s="20" t="s">
        <v>19</v>
      </c>
      <c r="B28" s="20"/>
      <c r="C28" s="20"/>
    </row>
    <row r="29" spans="1:9" x14ac:dyDescent="0.25">
      <c r="I29" s="6" t="s">
        <v>7</v>
      </c>
    </row>
  </sheetData>
  <pageMargins left="0.7" right="0.7" top="0.75" bottom="0.75" header="0.3" footer="0.3"/>
  <pageSetup orientation="portrait" r:id="rId1"/>
  <ignoredErrors>
    <ignoredError sqref="D17:E1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Summary</vt:lpstr>
      <vt:lpstr>CPB DA Available Capacity</vt:lpstr>
      <vt:lpstr>CPB DO Available Capacity</vt:lpstr>
      <vt:lpstr>SSP Available Capacity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ascates</dc:creator>
  <cp:lastModifiedBy>Scates, Andrew - Mktg Affil-E&amp;FP</cp:lastModifiedBy>
  <dcterms:created xsi:type="dcterms:W3CDTF">2015-04-23T13:59:50Z</dcterms:created>
  <dcterms:modified xsi:type="dcterms:W3CDTF">2018-05-16T19:11:38Z</dcterms:modified>
</cp:coreProperties>
</file>